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З" sheetId="6" r:id="rId1"/>
    <sheet name="ПФДО" sheetId="5" r:id="rId2"/>
    <sheet name="платные" sheetId="4" r:id="rId3"/>
  </sheets>
  <calcPr calcId="124519"/>
</workbook>
</file>

<file path=xl/calcChain.xml><?xml version="1.0" encoding="utf-8"?>
<calcChain xmlns="http://schemas.openxmlformats.org/spreadsheetml/2006/main">
  <c r="J41" i="6"/>
  <c r="J128"/>
  <c r="H128"/>
  <c r="G128"/>
  <c r="J203"/>
  <c r="H203"/>
  <c r="G203"/>
  <c r="J201"/>
  <c r="H201"/>
  <c r="G201"/>
  <c r="J198"/>
  <c r="I198"/>
  <c r="I201" s="1"/>
  <c r="I203" s="1"/>
  <c r="G198"/>
  <c r="H195"/>
  <c r="H198" s="1"/>
  <c r="J194"/>
  <c r="G194"/>
  <c r="H193"/>
  <c r="H194" s="1"/>
  <c r="J192"/>
  <c r="G192"/>
  <c r="H191"/>
  <c r="H190"/>
  <c r="J189"/>
  <c r="G189"/>
  <c r="H188"/>
  <c r="H189" s="1"/>
  <c r="J187"/>
  <c r="G187"/>
  <c r="H186"/>
  <c r="H185"/>
  <c r="J184"/>
  <c r="G184"/>
  <c r="H183"/>
  <c r="H184" s="1"/>
  <c r="K182"/>
  <c r="J182"/>
  <c r="I182"/>
  <c r="G182"/>
  <c r="H181"/>
  <c r="H180"/>
  <c r="H179"/>
  <c r="H178"/>
  <c r="J177"/>
  <c r="G177"/>
  <c r="H176"/>
  <c r="H177" s="1"/>
  <c r="K175"/>
  <c r="J175"/>
  <c r="I175"/>
  <c r="I177" s="1"/>
  <c r="G175"/>
  <c r="H174"/>
  <c r="H173"/>
  <c r="H172"/>
  <c r="H171"/>
  <c r="H170"/>
  <c r="H169"/>
  <c r="H168"/>
  <c r="H167"/>
  <c r="H166"/>
  <c r="J165"/>
  <c r="G165"/>
  <c r="H164"/>
  <c r="H165" s="1"/>
  <c r="K163"/>
  <c r="J163"/>
  <c r="G163"/>
  <c r="H162"/>
  <c r="H161"/>
  <c r="H160"/>
  <c r="K159"/>
  <c r="J159"/>
  <c r="I159"/>
  <c r="I163" s="1"/>
  <c r="I165" s="1"/>
  <c r="G159"/>
  <c r="H158"/>
  <c r="H157"/>
  <c r="J151"/>
  <c r="I151"/>
  <c r="H151"/>
  <c r="G151"/>
  <c r="K149"/>
  <c r="K152" s="1"/>
  <c r="J149"/>
  <c r="H149"/>
  <c r="H152" s="1"/>
  <c r="F10" s="1"/>
  <c r="G149"/>
  <c r="G152" s="1"/>
  <c r="D10" s="1"/>
  <c r="J140"/>
  <c r="G140"/>
  <c r="H139"/>
  <c r="H138"/>
  <c r="J137"/>
  <c r="G137"/>
  <c r="H136"/>
  <c r="H137" s="1"/>
  <c r="K135"/>
  <c r="K141" s="1"/>
  <c r="J135"/>
  <c r="J141" s="1"/>
  <c r="E9" s="1"/>
  <c r="I135"/>
  <c r="G135"/>
  <c r="H134"/>
  <c r="H135" s="1"/>
  <c r="J124"/>
  <c r="G124"/>
  <c r="H123"/>
  <c r="H124" s="1"/>
  <c r="J122"/>
  <c r="G122"/>
  <c r="H121"/>
  <c r="H122" s="1"/>
  <c r="J120"/>
  <c r="G120"/>
  <c r="H119"/>
  <c r="H118"/>
  <c r="K117"/>
  <c r="J117"/>
  <c r="G117"/>
  <c r="H116"/>
  <c r="H115"/>
  <c r="K114"/>
  <c r="J114"/>
  <c r="H114"/>
  <c r="G114"/>
  <c r="J112"/>
  <c r="I112"/>
  <c r="G112"/>
  <c r="H111"/>
  <c r="H110"/>
  <c r="J102"/>
  <c r="I102"/>
  <c r="G102"/>
  <c r="H101"/>
  <c r="H100"/>
  <c r="H99"/>
  <c r="H98"/>
  <c r="H97"/>
  <c r="J96"/>
  <c r="G96"/>
  <c r="H95"/>
  <c r="H96" s="1"/>
  <c r="J94"/>
  <c r="G94"/>
  <c r="H93"/>
  <c r="H92"/>
  <c r="H91"/>
  <c r="H90"/>
  <c r="J89"/>
  <c r="I89"/>
  <c r="I94" s="1"/>
  <c r="G89"/>
  <c r="H88"/>
  <c r="H87"/>
  <c r="H86"/>
  <c r="H85"/>
  <c r="H83"/>
  <c r="H82"/>
  <c r="H81"/>
  <c r="H80"/>
  <c r="J79"/>
  <c r="I79"/>
  <c r="G79"/>
  <c r="H78"/>
  <c r="H77"/>
  <c r="J76"/>
  <c r="H76"/>
  <c r="G76"/>
  <c r="K74"/>
  <c r="J74"/>
  <c r="G74"/>
  <c r="H73"/>
  <c r="H71"/>
  <c r="H70"/>
  <c r="J69"/>
  <c r="H69"/>
  <c r="G69"/>
  <c r="K66"/>
  <c r="J66"/>
  <c r="I66"/>
  <c r="I74" s="1"/>
  <c r="I76" s="1"/>
  <c r="G66"/>
  <c r="H61"/>
  <c r="H66" s="1"/>
  <c r="J60"/>
  <c r="I60"/>
  <c r="G60"/>
  <c r="H59"/>
  <c r="H60" s="1"/>
  <c r="K58"/>
  <c r="J58"/>
  <c r="H58"/>
  <c r="G58"/>
  <c r="I56"/>
  <c r="I55"/>
  <c r="K48"/>
  <c r="J48"/>
  <c r="G48"/>
  <c r="H47"/>
  <c r="I47" s="1"/>
  <c r="H46"/>
  <c r="I46" s="1"/>
  <c r="H44"/>
  <c r="I44" s="1"/>
  <c r="H43"/>
  <c r="I43" s="1"/>
  <c r="H42"/>
  <c r="K41"/>
  <c r="I41"/>
  <c r="G41"/>
  <c r="H40"/>
  <c r="H37"/>
  <c r="J36"/>
  <c r="I36"/>
  <c r="G36"/>
  <c r="H35"/>
  <c r="H34"/>
  <c r="H32"/>
  <c r="H31"/>
  <c r="J30"/>
  <c r="I30"/>
  <c r="H30"/>
  <c r="G30"/>
  <c r="K27"/>
  <c r="J27"/>
  <c r="I27"/>
  <c r="H27"/>
  <c r="G27"/>
  <c r="J39" i="5"/>
  <c r="G39"/>
  <c r="H38"/>
  <c r="H39" s="1"/>
  <c r="H37"/>
  <c r="J36"/>
  <c r="G36"/>
  <c r="H35"/>
  <c r="H34"/>
  <c r="H36" s="1"/>
  <c r="J33"/>
  <c r="G33"/>
  <c r="H32"/>
  <c r="H33" s="1"/>
  <c r="H31"/>
  <c r="J30"/>
  <c r="G30"/>
  <c r="H29"/>
  <c r="H30" s="1"/>
  <c r="J28"/>
  <c r="J40" s="1"/>
  <c r="E8" s="1"/>
  <c r="G28"/>
  <c r="G40" s="1"/>
  <c r="D8" s="1"/>
  <c r="H27"/>
  <c r="H28" s="1"/>
  <c r="H40" s="1"/>
  <c r="F8" s="1"/>
  <c r="J20"/>
  <c r="J21" s="1"/>
  <c r="I20"/>
  <c r="I21" s="1"/>
  <c r="G20"/>
  <c r="G21" s="1"/>
  <c r="H19"/>
  <c r="H18"/>
  <c r="H17"/>
  <c r="H20" s="1"/>
  <c r="H21" s="1"/>
  <c r="H16"/>
  <c r="G9"/>
  <c r="F11" i="4"/>
  <c r="D11"/>
  <c r="E11"/>
  <c r="G129" i="6" l="1"/>
  <c r="J129"/>
  <c r="E8" s="1"/>
  <c r="K79"/>
  <c r="H79"/>
  <c r="H89"/>
  <c r="H94"/>
  <c r="H102"/>
  <c r="H112"/>
  <c r="H117"/>
  <c r="H120"/>
  <c r="H129"/>
  <c r="D8"/>
  <c r="H41"/>
  <c r="H159"/>
  <c r="H175"/>
  <c r="H182"/>
  <c r="I48"/>
  <c r="G103"/>
  <c r="D7" s="1"/>
  <c r="J204"/>
  <c r="E11" s="1"/>
  <c r="H36"/>
  <c r="H48"/>
  <c r="I58"/>
  <c r="H74"/>
  <c r="K103"/>
  <c r="J103"/>
  <c r="E7" s="1"/>
  <c r="K129"/>
  <c r="G141"/>
  <c r="D9" s="1"/>
  <c r="H140"/>
  <c r="H141" s="1"/>
  <c r="F9" s="1"/>
  <c r="J152"/>
  <c r="E10" s="1"/>
  <c r="G204"/>
  <c r="H163"/>
  <c r="K204"/>
  <c r="H187"/>
  <c r="H192"/>
  <c r="D11"/>
  <c r="D12" s="1"/>
  <c r="F8"/>
  <c r="K89"/>
  <c r="I96"/>
  <c r="I114"/>
  <c r="I117" s="1"/>
  <c r="I184"/>
  <c r="I187" s="1"/>
  <c r="I137"/>
  <c r="I140" s="1"/>
  <c r="F4" i="5"/>
  <c r="F9" s="1"/>
  <c r="H41"/>
  <c r="G41"/>
  <c r="D4"/>
  <c r="D9" s="1"/>
  <c r="J41"/>
  <c r="E4"/>
  <c r="E9" s="1"/>
  <c r="J44" i="4"/>
  <c r="J45" s="1"/>
  <c r="I44"/>
  <c r="G44"/>
  <c r="G45" s="1"/>
  <c r="H44"/>
  <c r="H45" s="1"/>
  <c r="J35"/>
  <c r="J36" s="1"/>
  <c r="E8" s="1"/>
  <c r="I35"/>
  <c r="G35"/>
  <c r="G36" s="1"/>
  <c r="D8" s="1"/>
  <c r="H33"/>
  <c r="H35" s="1"/>
  <c r="H36" s="1"/>
  <c r="F8" s="1"/>
  <c r="J24"/>
  <c r="I24"/>
  <c r="G24"/>
  <c r="H22"/>
  <c r="H21"/>
  <c r="J20"/>
  <c r="I20"/>
  <c r="H20"/>
  <c r="G20"/>
  <c r="G25" s="1"/>
  <c r="K207" i="6" l="1"/>
  <c r="H103"/>
  <c r="F7" s="1"/>
  <c r="H204"/>
  <c r="J205"/>
  <c r="J207" s="1"/>
  <c r="I103"/>
  <c r="G7" s="1"/>
  <c r="G12" s="1"/>
  <c r="E12"/>
  <c r="E13" s="1"/>
  <c r="G205"/>
  <c r="G207" s="1"/>
  <c r="I120"/>
  <c r="I122" s="1"/>
  <c r="I124" s="1"/>
  <c r="I128" s="1"/>
  <c r="F11"/>
  <c r="H205"/>
  <c r="F12"/>
  <c r="F13" s="1"/>
  <c r="I189"/>
  <c r="I192" s="1"/>
  <c r="I194" s="1"/>
  <c r="J25" i="4"/>
  <c r="J46" s="1"/>
  <c r="I25"/>
  <c r="G7" s="1"/>
  <c r="G12" s="1"/>
  <c r="H24"/>
  <c r="H25" s="1"/>
  <c r="D7"/>
  <c r="D12" s="1"/>
  <c r="G46"/>
  <c r="H206" i="6" l="1"/>
  <c r="H207" s="1"/>
  <c r="E7" i="4"/>
  <c r="E12" s="1"/>
  <c r="H46"/>
  <c r="F7"/>
  <c r="F12" s="1"/>
</calcChain>
</file>

<file path=xl/sharedStrings.xml><?xml version="1.0" encoding="utf-8"?>
<sst xmlns="http://schemas.openxmlformats.org/spreadsheetml/2006/main" count="526" uniqueCount="162">
  <si>
    <t>Учебный план (платные группы)</t>
  </si>
  <si>
    <t>Направленность программ</t>
  </si>
  <si>
    <t>Количество групп</t>
  </si>
  <si>
    <t>Количество учащихся</t>
  </si>
  <si>
    <t>Количество часов в неделю</t>
  </si>
  <si>
    <t>Количество часов концертмейстера</t>
  </si>
  <si>
    <t>Художественная</t>
  </si>
  <si>
    <t>Социально-гуманитарная</t>
  </si>
  <si>
    <t>Естественнонаучная</t>
  </si>
  <si>
    <t>Техническая</t>
  </si>
  <si>
    <t>Физкультурно-спортивная</t>
  </si>
  <si>
    <t>ВСЕГО</t>
  </si>
  <si>
    <t>Название объединения (программы)</t>
  </si>
  <si>
    <t>Нормативный срок освоения программы</t>
  </si>
  <si>
    <t>ФИО педагога</t>
  </si>
  <si>
    <t>Год обучения</t>
  </si>
  <si>
    <t>кол-во часов в год по программе</t>
  </si>
  <si>
    <t>кол-во часов на группу в неделю</t>
  </si>
  <si>
    <t>Кол-во групп</t>
  </si>
  <si>
    <t>кол-во педагогических часов</t>
  </si>
  <si>
    <t>кол-во часов музыкал. сопровождения</t>
  </si>
  <si>
    <t>кол-во учащихся</t>
  </si>
  <si>
    <t>всего</t>
  </si>
  <si>
    <t>Художественная направленность</t>
  </si>
  <si>
    <t>71.Р. «Колокольчик»</t>
  </si>
  <si>
    <t>Павлова Анастасия Владимировна</t>
  </si>
  <si>
    <t>итого</t>
  </si>
  <si>
    <t>51.Р. «Акварелька»</t>
  </si>
  <si>
    <t>Докторова Ирина Вальтовна</t>
  </si>
  <si>
    <t>гр1</t>
  </si>
  <si>
    <t>гр2</t>
  </si>
  <si>
    <t>гр3</t>
  </si>
  <si>
    <t>Итого по направленности:</t>
  </si>
  <si>
    <t>нормативный срок освоения</t>
  </si>
  <si>
    <t>кол-во часов музыкального сопровождения</t>
  </si>
  <si>
    <t>Социально-гуманитарная направленность</t>
  </si>
  <si>
    <t>48.Р. «Учимся, играя»</t>
  </si>
  <si>
    <t>Маркова Светлана Петровна</t>
  </si>
  <si>
    <t>Итого на 01.09.2021</t>
  </si>
  <si>
    <t>98.Р. «Рукопашный бой Нят-Нам»</t>
  </si>
  <si>
    <t>Балынин Олег Эрлихович</t>
  </si>
  <si>
    <t>Учебный план (ПФДО)</t>
  </si>
  <si>
    <t xml:space="preserve">87.S. «Семицветик»  </t>
  </si>
  <si>
    <t>гр4</t>
  </si>
  <si>
    <t>кол-во часов муз. сопровождения</t>
  </si>
  <si>
    <t>в группе</t>
  </si>
  <si>
    <t>Физкультурно-спортивная направленность</t>
  </si>
  <si>
    <t>89.S. «Тайский бокс- Муай-тай»</t>
  </si>
  <si>
    <t>Лукоянов Николай Михайлович</t>
  </si>
  <si>
    <t>88.S. «Дзюдо. Самбо. ММА»</t>
  </si>
  <si>
    <t>86.S. «Каратэ-до»</t>
  </si>
  <si>
    <t>Куликов Андрей Викторович</t>
  </si>
  <si>
    <t>гр5</t>
  </si>
  <si>
    <t>гр6</t>
  </si>
  <si>
    <t>85.S. «Рукопашный бой Нят-нам»</t>
  </si>
  <si>
    <t>84.S. «Кудо»</t>
  </si>
  <si>
    <t>Скопинцев Александр Владимирович</t>
  </si>
  <si>
    <t>всего  на 01.092021</t>
  </si>
  <si>
    <t xml:space="preserve">Приложение </t>
  </si>
  <si>
    <t>к приказу № 01-02-7/</t>
  </si>
  <si>
    <t>01.09.2021 года</t>
  </si>
  <si>
    <t>Учебный план (муниципальное задание)</t>
  </si>
  <si>
    <t>вакансия</t>
  </si>
  <si>
    <t>приказ</t>
  </si>
  <si>
    <t>61. «Веселые нотки»</t>
  </si>
  <si>
    <t>Смирнова Елена Анатольевна</t>
  </si>
  <si>
    <t>110. «Веселые нотки»</t>
  </si>
  <si>
    <t xml:space="preserve">гр7 </t>
  </si>
  <si>
    <t>гр8</t>
  </si>
  <si>
    <t>62. «Хобби»</t>
  </si>
  <si>
    <t>2</t>
  </si>
  <si>
    <t>144</t>
  </si>
  <si>
    <t>59. «Лантана» (б.у.)</t>
  </si>
  <si>
    <t>60. «Лантана» (о.у.)</t>
  </si>
  <si>
    <t>69. «Глиняная игрушка»</t>
  </si>
  <si>
    <t>Никитина Татьяна Дмитриевна</t>
  </si>
  <si>
    <t>67. «Радуга детства»</t>
  </si>
  <si>
    <t>Хомутова Наталья Анатольевна</t>
  </si>
  <si>
    <t xml:space="preserve">68. «Радуга детства» </t>
  </si>
  <si>
    <t>72. «Ритмопластика»</t>
  </si>
  <si>
    <t>Рыку Любовь Николаевна</t>
  </si>
  <si>
    <t>73. «Ритмопластика»</t>
  </si>
  <si>
    <t>гр9</t>
  </si>
  <si>
    <t>гр10</t>
  </si>
  <si>
    <t>109. «Ритмопластика»</t>
  </si>
  <si>
    <t>104. «Ладошки»</t>
  </si>
  <si>
    <t>Окочутина Наталья Борисовна</t>
  </si>
  <si>
    <t>56. «Радуга в ладошке» (1 ур.)</t>
  </si>
  <si>
    <t>99. «Радуга в ладошке»</t>
  </si>
  <si>
    <t>СШ42</t>
  </si>
  <si>
    <t>СШ49</t>
  </si>
  <si>
    <t>74. «Роспись по дереву»</t>
  </si>
  <si>
    <t>Окочутина  Наталья Борисовна</t>
  </si>
  <si>
    <t>64. «Семицветик» (о.у.)</t>
  </si>
  <si>
    <t>65. «Семицветик» (б.у.)</t>
  </si>
  <si>
    <t>66. «Семицветик» (у.у.)</t>
  </si>
  <si>
    <t xml:space="preserve">58. «Умелые ручки»  </t>
  </si>
  <si>
    <t>Иванова Мария Алексеевна</t>
  </si>
  <si>
    <t>1</t>
  </si>
  <si>
    <t>72</t>
  </si>
  <si>
    <t>75. «Чистописание- как залог успешного обучения»</t>
  </si>
  <si>
    <t>Белянцева Елена Юрьевна</t>
  </si>
  <si>
    <t>52. «Нарисуй-ка»</t>
  </si>
  <si>
    <t>Седых Татьяна Александровна</t>
  </si>
  <si>
    <t>53. «Нарисуй-ка»</t>
  </si>
  <si>
    <t>ДД</t>
  </si>
  <si>
    <t>СШ1</t>
  </si>
  <si>
    <t>93. «Искуссница»</t>
  </si>
  <si>
    <t>92. «Батик»</t>
  </si>
  <si>
    <t>107. «Ветер вдохновения»</t>
  </si>
  <si>
    <t>Сухоручкина Анастасия Михайловна</t>
  </si>
  <si>
    <t>СШ4</t>
  </si>
  <si>
    <t>СШ25</t>
  </si>
  <si>
    <t>41. «Калейдоскоп наук»</t>
  </si>
  <si>
    <t>Иванова Наталья Владимировна</t>
  </si>
  <si>
    <t>42. «Калейдоскоп наук»</t>
  </si>
  <si>
    <t>Одинцова Наталья Анатольевна</t>
  </si>
  <si>
    <t>Кабаева Светлана Адольфовна</t>
  </si>
  <si>
    <t>Кощеева Наталья Михайловна</t>
  </si>
  <si>
    <t>108. «Доброволец ГКС»</t>
  </si>
  <si>
    <t>Веселов Илья Александрович</t>
  </si>
  <si>
    <t>106. «Основы каллиграфии»</t>
  </si>
  <si>
    <t>Естественнонаучная направленность</t>
  </si>
  <si>
    <t xml:space="preserve">28. «Занимательная биология» </t>
  </si>
  <si>
    <t>Талютина Ольга Александровна</t>
  </si>
  <si>
    <t>29. «Калейдоскоп биологических наук»</t>
  </si>
  <si>
    <t>27. «Дети и природа»</t>
  </si>
  <si>
    <t>Техническая направленность</t>
  </si>
  <si>
    <t>33. «Лего-конструирование»</t>
  </si>
  <si>
    <t>Семёнова Татьяна Валерьевна</t>
  </si>
  <si>
    <t>гр 2</t>
  </si>
  <si>
    <t>гр 3</t>
  </si>
  <si>
    <t>31. «Занимательная информатика»</t>
  </si>
  <si>
    <t>Майорова Анна Александровна</t>
  </si>
  <si>
    <t>1. «Айкидо и дзюдо»</t>
  </si>
  <si>
    <t xml:space="preserve">16. «Тайский бокс- Муай тай. Второй уровень» </t>
  </si>
  <si>
    <t>17. «Тайский бокс- Муай тай. Третий уровень»</t>
  </si>
  <si>
    <t>19. «Тайский бокс- Муай тай. Подготовка к соревнованиям»</t>
  </si>
  <si>
    <t>6. «Общая физическая подготовка с элементами каратэ»</t>
  </si>
  <si>
    <t>гр7</t>
  </si>
  <si>
    <t>гр11</t>
  </si>
  <si>
    <t>21. Каратэ. Подготовка к соревнованиям»</t>
  </si>
  <si>
    <t>18. «Рукопашный бой Нят-Нам»</t>
  </si>
  <si>
    <t>105. «Рукопашный бой Нят-Нам»</t>
  </si>
  <si>
    <t>9. «Общая физическая подготовка с элементами Нят-Нам для детей с ограниченными возможностями здоровья»</t>
  </si>
  <si>
    <t>10. «Общая физическая подготовка с элементами Нят-Нам для детей с ограниченными возможностями здоровья»</t>
  </si>
  <si>
    <t>И7</t>
  </si>
  <si>
    <t>8. «Общая физическая подготовка с элементами кудо»</t>
  </si>
  <si>
    <t>84. «Кудо»</t>
  </si>
  <si>
    <t>3. «Кудо»</t>
  </si>
  <si>
    <t>91. «Спортивная борьба- грэпплинг»</t>
  </si>
  <si>
    <t>Сергеев Давид Сергеевич</t>
  </si>
  <si>
    <t>22. «Синкекусинкай каратэ»</t>
  </si>
  <si>
    <t>Мамоян Саяд Айвазович</t>
  </si>
  <si>
    <t>4</t>
  </si>
  <si>
    <t>25. «Шахматы»</t>
  </si>
  <si>
    <t>Соломонов Александр Георгиевич</t>
  </si>
  <si>
    <t xml:space="preserve">всего </t>
  </si>
  <si>
    <t>8 мес.</t>
  </si>
  <si>
    <t>111. «Весёлый английский»</t>
  </si>
  <si>
    <t>Зайцева Евгения Алексеевна</t>
  </si>
  <si>
    <t>ред. от 22.11.2021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</si>
</sst>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9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right" vertical="center" wrapText="1"/>
    </xf>
    <xf numFmtId="1" fontId="3" fillId="0" borderId="0" xfId="1" applyNumberFormat="1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readingOrder="1"/>
    </xf>
    <xf numFmtId="0" fontId="6" fillId="0" borderId="2" xfId="1" applyFont="1" applyFill="1" applyBorder="1" applyAlignment="1">
      <alignment horizontal="center" vertical="center" readingOrder="1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readingOrder="1"/>
    </xf>
    <xf numFmtId="0" fontId="6" fillId="3" borderId="1" xfId="1" applyNumberFormat="1" applyFont="1" applyFill="1" applyBorder="1" applyAlignment="1">
      <alignment horizontal="left" vertical="center"/>
    </xf>
    <xf numFmtId="0" fontId="6" fillId="3" borderId="1" xfId="1" applyNumberFormat="1" applyFont="1" applyFill="1" applyBorder="1" applyAlignment="1">
      <alignment horizontal="left" vertical="center" readingOrder="1"/>
    </xf>
    <xf numFmtId="1" fontId="6" fillId="0" borderId="1" xfId="1" applyNumberFormat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/>
    </xf>
    <xf numFmtId="1" fontId="6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1" fontId="7" fillId="4" borderId="1" xfId="1" applyNumberFormat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1" fontId="6" fillId="3" borderId="8" xfId="1" applyNumberFormat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/>
    </xf>
    <xf numFmtId="0" fontId="6" fillId="0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 vertical="center"/>
    </xf>
    <xf numFmtId="1" fontId="6" fillId="3" borderId="9" xfId="1" applyNumberFormat="1" applyFont="1" applyFill="1" applyBorder="1" applyAlignment="1">
      <alignment horizontal="left" vertical="center"/>
    </xf>
    <xf numFmtId="1" fontId="6" fillId="0" borderId="9" xfId="1" applyNumberFormat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>
      <alignment horizontal="left" vertical="center"/>
    </xf>
    <xf numFmtId="1" fontId="6" fillId="0" borderId="10" xfId="1" applyNumberFormat="1" applyFont="1" applyFill="1" applyBorder="1" applyAlignment="1">
      <alignment horizontal="left"/>
    </xf>
    <xf numFmtId="0" fontId="6" fillId="4" borderId="7" xfId="1" applyFont="1" applyFill="1" applyBorder="1" applyAlignment="1">
      <alignment vertical="center"/>
    </xf>
    <xf numFmtId="0" fontId="7" fillId="4" borderId="1" xfId="1" applyFont="1" applyFill="1" applyBorder="1" applyAlignment="1">
      <alignment horizontal="center" vertical="center" wrapText="1"/>
    </xf>
    <xf numFmtId="1" fontId="7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1" applyNumberFormat="1" applyFont="1" applyFill="1" applyBorder="1" applyAlignment="1">
      <alignment horizontal="right" vertical="center"/>
    </xf>
    <xf numFmtId="1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9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2" applyFont="1"/>
    <xf numFmtId="0" fontId="10" fillId="0" borderId="0" xfId="2" applyFont="1"/>
    <xf numFmtId="0" fontId="2" fillId="2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8" fillId="0" borderId="0" xfId="2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2" applyFont="1" applyFill="1" applyBorder="1" applyAlignment="1">
      <alignment horizontal="right" vertical="center" wrapText="1" readingOrder="1"/>
    </xf>
    <xf numFmtId="0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 readingOrder="1"/>
      <protection locked="0"/>
    </xf>
    <xf numFmtId="0" fontId="8" fillId="0" borderId="0" xfId="2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2" applyFont="1" applyFill="1" applyBorder="1" applyAlignment="1">
      <alignment horizontal="center" vertical="center" wrapText="1" readingOrder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left" vertical="center"/>
    </xf>
    <xf numFmtId="0" fontId="6" fillId="0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 vertical="center"/>
    </xf>
    <xf numFmtId="1" fontId="6" fillId="3" borderId="8" xfId="2" applyNumberFormat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left"/>
    </xf>
    <xf numFmtId="1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6" fillId="0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 vertical="center"/>
    </xf>
    <xf numFmtId="1" fontId="6" fillId="3" borderId="9" xfId="2" applyNumberFormat="1" applyFont="1" applyFill="1" applyBorder="1" applyAlignment="1">
      <alignment horizontal="left" vertical="center"/>
    </xf>
    <xf numFmtId="1" fontId="6" fillId="0" borderId="9" xfId="2" applyNumberFormat="1" applyFont="1" applyFill="1" applyBorder="1" applyAlignment="1">
      <alignment horizontal="left"/>
    </xf>
    <xf numFmtId="1" fontId="3" fillId="0" borderId="9" xfId="2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horizontal="left" vertical="center"/>
    </xf>
    <xf numFmtId="0" fontId="6" fillId="0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 vertical="center"/>
    </xf>
    <xf numFmtId="1" fontId="6" fillId="3" borderId="10" xfId="2" applyNumberFormat="1" applyFont="1" applyFill="1" applyBorder="1" applyAlignment="1">
      <alignment horizontal="left" vertical="center"/>
    </xf>
    <xf numFmtId="1" fontId="6" fillId="0" borderId="10" xfId="2" applyNumberFormat="1" applyFont="1" applyFill="1" applyBorder="1" applyAlignment="1">
      <alignment horizontal="left"/>
    </xf>
    <xf numFmtId="1" fontId="3" fillId="0" borderId="10" xfId="2" applyNumberFormat="1" applyFont="1" applyFill="1" applyBorder="1" applyAlignment="1">
      <alignment horizontal="left" vertical="center"/>
    </xf>
    <xf numFmtId="0" fontId="6" fillId="4" borderId="2" xfId="2" applyFont="1" applyFill="1" applyBorder="1" applyAlignment="1">
      <alignment vertical="center"/>
    </xf>
    <xf numFmtId="0" fontId="6" fillId="4" borderId="7" xfId="2" applyFont="1" applyFill="1" applyBorder="1" applyAlignment="1">
      <alignment vertical="center"/>
    </xf>
    <xf numFmtId="1" fontId="6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2" applyFont="1" applyFill="1" applyBorder="1" applyAlignment="1">
      <alignment horizontal="left"/>
    </xf>
    <xf numFmtId="0" fontId="6" fillId="4" borderId="1" xfId="2" applyFont="1" applyFill="1" applyBorder="1" applyAlignment="1">
      <alignment horizontal="center"/>
    </xf>
    <xf numFmtId="1" fontId="7" fillId="4" borderId="1" xfId="2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 wrapText="1"/>
    </xf>
    <xf numFmtId="1" fontId="7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1" fontId="7" fillId="2" borderId="1" xfId="2" applyNumberFormat="1" applyFont="1" applyFill="1" applyBorder="1" applyAlignment="1">
      <alignment horizontal="right" vertical="center"/>
    </xf>
    <xf numFmtId="1" fontId="7" fillId="2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Font="1" applyBorder="1" applyAlignment="1">
      <alignment horizont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/>
    </xf>
    <xf numFmtId="0" fontId="6" fillId="3" borderId="1" xfId="2" applyFont="1" applyFill="1" applyBorder="1" applyAlignment="1">
      <alignment horizontal="left"/>
    </xf>
    <xf numFmtId="0" fontId="6" fillId="0" borderId="1" xfId="2" applyFont="1" applyBorder="1"/>
    <xf numFmtId="0" fontId="6" fillId="4" borderId="1" xfId="2" applyFont="1" applyFill="1" applyBorder="1" applyAlignment="1">
      <alignment vertical="center"/>
    </xf>
    <xf numFmtId="1" fontId="7" fillId="4" borderId="2" xfId="2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2" applyFont="1" applyFill="1" applyBorder="1" applyAlignment="1">
      <alignment horizontal="left" vertical="center"/>
    </xf>
    <xf numFmtId="1" fontId="6" fillId="3" borderId="2" xfId="2" applyNumberFormat="1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1" fontId="6" fillId="0" borderId="7" xfId="2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8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1" fontId="6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 wrapText="1"/>
    </xf>
    <xf numFmtId="1" fontId="7" fillId="4" borderId="7" xfId="2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8" xfId="2" applyNumberFormat="1" applyFont="1" applyFill="1" applyBorder="1" applyAlignment="1">
      <alignment horizontal="left"/>
    </xf>
    <xf numFmtId="0" fontId="7" fillId="0" borderId="8" xfId="2" applyFont="1" applyFill="1" applyBorder="1" applyAlignment="1">
      <alignment horizontal="center" vertical="center" wrapText="1"/>
    </xf>
    <xf numFmtId="1" fontId="6" fillId="0" borderId="8" xfId="2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2" applyNumberFormat="1" applyFont="1" applyFill="1" applyBorder="1" applyAlignment="1">
      <alignment horizontal="left"/>
    </xf>
    <xf numFmtId="0" fontId="7" fillId="0" borderId="10" xfId="2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 applyProtection="1">
      <alignment horizontal="left" vertical="center" wrapText="1" readingOrder="1"/>
      <protection locked="0"/>
    </xf>
    <xf numFmtId="1" fontId="7" fillId="2" borderId="1" xfId="2" applyNumberFormat="1" applyFont="1" applyFill="1" applyBorder="1" applyAlignment="1">
      <alignment horizontal="center"/>
    </xf>
    <xf numFmtId="1" fontId="7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0" xfId="1" applyFont="1" applyFill="1"/>
    <xf numFmtId="0" fontId="3" fillId="5" borderId="0" xfId="1" applyFont="1" applyFill="1" applyAlignment="1">
      <alignment horizontal="right"/>
    </xf>
    <xf numFmtId="1" fontId="8" fillId="0" borderId="0" xfId="1" applyNumberFormat="1" applyFont="1"/>
    <xf numFmtId="1" fontId="8" fillId="0" borderId="0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/>
    <xf numFmtId="0" fontId="3" fillId="2" borderId="1" xfId="1" applyFont="1" applyFill="1" applyBorder="1"/>
    <xf numFmtId="0" fontId="3" fillId="0" borderId="0" xfId="1" applyFont="1" applyBorder="1"/>
    <xf numFmtId="0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8" xfId="1" applyFont="1" applyFill="1" applyBorder="1" applyAlignment="1">
      <alignment horizontal="left" vertical="center" wrapText="1"/>
    </xf>
    <xf numFmtId="1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9" xfId="1" applyFont="1" applyFill="1" applyBorder="1" applyAlignment="1">
      <alignment horizontal="left" vertical="center" wrapText="1"/>
    </xf>
    <xf numFmtId="1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3" fillId="0" borderId="0" xfId="1" applyNumberFormat="1" applyFont="1" applyBorder="1"/>
    <xf numFmtId="0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0" xfId="1" applyFont="1" applyFill="1" applyBorder="1" applyAlignment="1">
      <alignment horizontal="left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1" fontId="11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7" xfId="1" applyFont="1" applyFill="1" applyBorder="1" applyAlignment="1">
      <alignment horizontal="left" vertical="center" wrapText="1"/>
    </xf>
    <xf numFmtId="1" fontId="6" fillId="7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4" borderId="2" xfId="1" applyFont="1" applyFill="1" applyBorder="1" applyAlignment="1">
      <alignment vertical="top" readingOrder="1"/>
    </xf>
    <xf numFmtId="1" fontId="13" fillId="4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7" fillId="4" borderId="1" xfId="1" applyNumberFormat="1" applyFont="1" applyFill="1" applyBorder="1" applyAlignment="1">
      <alignment horizontal="center" vertical="center" wrapText="1"/>
    </xf>
    <xf numFmtId="0" fontId="3" fillId="8" borderId="0" xfId="1" applyFont="1" applyFill="1"/>
    <xf numFmtId="49" fontId="6" fillId="0" borderId="8" xfId="1" applyNumberFormat="1" applyFont="1" applyFill="1" applyBorder="1" applyAlignment="1">
      <alignment horizontal="left" vertical="center"/>
    </xf>
    <xf numFmtId="1" fontId="11" fillId="0" borderId="8" xfId="1" applyNumberFormat="1" applyFont="1" applyFill="1" applyBorder="1" applyAlignment="1" applyProtection="1">
      <alignment horizontal="left" wrapText="1" readingOrder="1"/>
      <protection locked="0"/>
    </xf>
    <xf numFmtId="0" fontId="6" fillId="0" borderId="10" xfId="1" applyFont="1" applyFill="1" applyBorder="1" applyAlignment="1">
      <alignment horizontal="left"/>
    </xf>
    <xf numFmtId="0" fontId="6" fillId="3" borderId="10" xfId="1" applyFont="1" applyFill="1" applyBorder="1" applyAlignment="1">
      <alignment horizontal="left"/>
    </xf>
    <xf numFmtId="1" fontId="11" fillId="0" borderId="10" xfId="1" applyNumberFormat="1" applyFont="1" applyFill="1" applyBorder="1" applyAlignment="1" applyProtection="1">
      <alignment horizontal="left" wrapText="1" readingOrder="1"/>
      <protection locked="0"/>
    </xf>
    <xf numFmtId="1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center"/>
    </xf>
    <xf numFmtId="1" fontId="7" fillId="4" borderId="2" xfId="1" applyNumberFormat="1" applyFont="1" applyFill="1" applyBorder="1" applyAlignment="1">
      <alignment horizontal="center"/>
    </xf>
    <xf numFmtId="1" fontId="7" fillId="4" borderId="7" xfId="1" applyNumberFormat="1" applyFont="1" applyFill="1" applyBorder="1" applyAlignment="1">
      <alignment horizontal="center" vertical="center" wrapText="1"/>
    </xf>
    <xf numFmtId="0" fontId="3" fillId="4" borderId="0" xfId="1" applyFont="1" applyFill="1"/>
    <xf numFmtId="0" fontId="6" fillId="0" borderId="8" xfId="1" applyNumberFormat="1" applyFont="1" applyFill="1" applyBorder="1" applyAlignment="1">
      <alignment horizontal="left" vertical="center" readingOrder="1"/>
    </xf>
    <xf numFmtId="0" fontId="6" fillId="3" borderId="8" xfId="1" applyNumberFormat="1" applyFont="1" applyFill="1" applyBorder="1" applyAlignment="1">
      <alignment horizontal="left" vertical="center"/>
    </xf>
    <xf numFmtId="0" fontId="6" fillId="3" borderId="8" xfId="1" applyNumberFormat="1" applyFont="1" applyFill="1" applyBorder="1" applyAlignment="1">
      <alignment horizontal="left" vertical="center" readingOrder="1"/>
    </xf>
    <xf numFmtId="0" fontId="6" fillId="0" borderId="9" xfId="1" applyNumberFormat="1" applyFont="1" applyFill="1" applyBorder="1" applyAlignment="1">
      <alignment horizontal="left" vertical="center" readingOrder="1"/>
    </xf>
    <xf numFmtId="0" fontId="6" fillId="3" borderId="9" xfId="1" applyNumberFormat="1" applyFont="1" applyFill="1" applyBorder="1" applyAlignment="1">
      <alignment horizontal="left" vertical="center"/>
    </xf>
    <xf numFmtId="0" fontId="6" fillId="3" borderId="9" xfId="1" applyNumberFormat="1" applyFont="1" applyFill="1" applyBorder="1" applyAlignment="1">
      <alignment horizontal="left" vertical="center" readingOrder="1"/>
    </xf>
    <xf numFmtId="0" fontId="6" fillId="7" borderId="10" xfId="1" applyFont="1" applyFill="1" applyBorder="1" applyAlignment="1">
      <alignment horizontal="left"/>
    </xf>
    <xf numFmtId="1" fontId="6" fillId="3" borderId="10" xfId="1" applyNumberFormat="1" applyFont="1" applyFill="1" applyBorder="1" applyAlignment="1">
      <alignment horizontal="left"/>
    </xf>
    <xf numFmtId="1" fontId="6" fillId="0" borderId="10" xfId="1" applyNumberFormat="1" applyFont="1" applyFill="1" applyBorder="1" applyAlignment="1">
      <alignment horizontal="left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1" xfId="1" applyFont="1" applyFill="1" applyBorder="1" applyAlignment="1">
      <alignment horizontal="center" vertical="center" readingOrder="1"/>
    </xf>
    <xf numFmtId="1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top" readingOrder="1"/>
    </xf>
    <xf numFmtId="0" fontId="6" fillId="0" borderId="8" xfId="1" applyFont="1" applyFill="1" applyBorder="1" applyAlignment="1">
      <alignment horizontal="left" vertical="center" wrapText="1" readingOrder="1"/>
    </xf>
    <xf numFmtId="1" fontId="6" fillId="0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8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8" xfId="1" applyNumberFormat="1" applyFont="1" applyFill="1" applyBorder="1" applyAlignment="1" applyProtection="1">
      <alignment horizontal="left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9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9" xfId="1" applyNumberFormat="1" applyFont="1" applyFill="1" applyBorder="1" applyAlignment="1" applyProtection="1">
      <alignment horizontal="left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0" xfId="1" applyNumberFormat="1" applyFont="1" applyFill="1" applyBorder="1" applyAlignment="1" applyProtection="1">
      <alignment horizontal="left" wrapText="1" readingOrder="1"/>
      <protection locked="0"/>
    </xf>
    <xf numFmtId="0" fontId="6" fillId="6" borderId="1" xfId="1" applyFont="1" applyFill="1" applyBorder="1" applyAlignment="1">
      <alignment horizontal="left" vertical="top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1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Font="1" applyFill="1" applyBorder="1" applyAlignment="1">
      <alignment horizontal="left"/>
    </xf>
    <xf numFmtId="1" fontId="6" fillId="3" borderId="1" xfId="1" applyNumberFormat="1" applyFont="1" applyFill="1" applyBorder="1" applyAlignment="1">
      <alignment horizontal="left" vertical="center" wrapText="1"/>
    </xf>
    <xf numFmtId="0" fontId="3" fillId="3" borderId="0" xfId="1" applyFont="1" applyFill="1"/>
    <xf numFmtId="1" fontId="6" fillId="3" borderId="8" xfId="1" applyNumberFormat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 vertical="center" wrapText="1"/>
    </xf>
    <xf numFmtId="1" fontId="6" fillId="3" borderId="10" xfId="1" applyNumberFormat="1" applyFont="1" applyFill="1" applyBorder="1" applyAlignment="1">
      <alignment horizontal="left" vertical="center" wrapText="1"/>
    </xf>
    <xf numFmtId="0" fontId="6" fillId="7" borderId="8" xfId="1" applyNumberFormat="1" applyFont="1" applyFill="1" applyBorder="1" applyAlignment="1">
      <alignment horizontal="left"/>
    </xf>
    <xf numFmtId="0" fontId="6" fillId="7" borderId="8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3" fillId="7" borderId="0" xfId="1" applyFont="1" applyFill="1"/>
    <xf numFmtId="0" fontId="6" fillId="7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/>
    </xf>
    <xf numFmtId="0" fontId="6" fillId="3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7" borderId="10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6" fillId="0" borderId="8" xfId="1" applyFont="1" applyFill="1" applyBorder="1" applyAlignment="1">
      <alignment horizontal="left" vertical="center" wrapText="1"/>
    </xf>
    <xf numFmtId="0" fontId="6" fillId="0" borderId="10" xfId="1" applyNumberFormat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 vertical="center" wrapText="1"/>
    </xf>
    <xf numFmtId="0" fontId="6" fillId="6" borderId="4" xfId="1" applyFont="1" applyFill="1" applyBorder="1" applyAlignment="1">
      <alignment horizontal="left" vertical="top" readingOrder="1"/>
    </xf>
    <xf numFmtId="0" fontId="3" fillId="0" borderId="4" xfId="1" applyFont="1" applyBorder="1" applyAlignment="1">
      <alignment horizontal="center" vertical="center" readingOrder="1"/>
    </xf>
    <xf numFmtId="0" fontId="7" fillId="4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1" fontId="7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7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left" vertical="top"/>
    </xf>
    <xf numFmtId="1" fontId="6" fillId="3" borderId="1" xfId="1" applyNumberFormat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 wrapText="1"/>
    </xf>
    <xf numFmtId="1" fontId="7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/>
    </xf>
    <xf numFmtId="0" fontId="6" fillId="4" borderId="7" xfId="1" applyFont="1" applyFill="1" applyBorder="1" applyAlignment="1">
      <alignment vertical="top" readingOrder="1"/>
    </xf>
    <xf numFmtId="0" fontId="6" fillId="4" borderId="4" xfId="1" applyFont="1" applyFill="1" applyBorder="1" applyAlignment="1">
      <alignment horizontal="left"/>
    </xf>
    <xf numFmtId="1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3" fillId="9" borderId="0" xfId="1" applyFont="1" applyFill="1"/>
    <xf numFmtId="0" fontId="6" fillId="0" borderId="9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vertical="top" readingOrder="1"/>
    </xf>
    <xf numFmtId="1" fontId="6" fillId="7" borderId="8" xfId="1" applyNumberFormat="1" applyFont="1" applyFill="1" applyBorder="1" applyAlignment="1" applyProtection="1">
      <alignment horizontal="left" vertical="center" wrapText="1"/>
      <protection locked="0"/>
    </xf>
    <xf numFmtId="1" fontId="6" fillId="3" borderId="8" xfId="1" applyNumberFormat="1" applyFont="1" applyFill="1" applyBorder="1" applyAlignment="1">
      <alignment horizontal="left"/>
    </xf>
    <xf numFmtId="1" fontId="6" fillId="7" borderId="8" xfId="1" applyNumberFormat="1" applyFont="1" applyFill="1" applyBorder="1" applyAlignment="1">
      <alignment horizontal="center" vertical="center" wrapText="1"/>
    </xf>
    <xf numFmtId="1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left" vertical="top" wrapText="1" readingOrder="1"/>
    </xf>
    <xf numFmtId="1" fontId="6" fillId="3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/>
    </xf>
    <xf numFmtId="0" fontId="14" fillId="0" borderId="0" xfId="1" applyFont="1"/>
    <xf numFmtId="1" fontId="6" fillId="7" borderId="1" xfId="1" applyNumberFormat="1" applyFont="1" applyFill="1" applyBorder="1" applyAlignment="1" applyProtection="1">
      <alignment horizontal="left" vertical="top" wrapText="1" readingOrder="1"/>
      <protection locked="0"/>
    </xf>
    <xf numFmtId="1" fontId="6" fillId="7" borderId="1" xfId="1" applyNumberFormat="1" applyFont="1" applyFill="1" applyBorder="1" applyAlignment="1">
      <alignment horizontal="left" vertical="top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49" fontId="6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" xfId="1" applyNumberFormat="1" applyFont="1" applyFill="1" applyBorder="1" applyAlignment="1" applyProtection="1">
      <alignment horizontal="left" wrapText="1" readingOrder="1"/>
      <protection locked="0"/>
    </xf>
    <xf numFmtId="0" fontId="6" fillId="4" borderId="7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/>
    </xf>
    <xf numFmtId="0" fontId="6" fillId="7" borderId="11" xfId="1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2" xfId="1" applyFont="1" applyBorder="1"/>
    <xf numFmtId="0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 vertical="center"/>
    </xf>
    <xf numFmtId="1" fontId="6" fillId="7" borderId="8" xfId="1" applyNumberFormat="1" applyFont="1" applyFill="1" applyBorder="1" applyAlignment="1">
      <alignment horizontal="left"/>
    </xf>
    <xf numFmtId="0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 vertical="center"/>
    </xf>
    <xf numFmtId="1" fontId="6" fillId="7" borderId="9" xfId="1" applyNumberFormat="1" applyFont="1" applyFill="1" applyBorder="1" applyAlignment="1">
      <alignment horizontal="left"/>
    </xf>
    <xf numFmtId="0" fontId="11" fillId="7" borderId="8" xfId="1" applyNumberFormat="1" applyFont="1" applyFill="1" applyBorder="1" applyAlignment="1">
      <alignment horizontal="left" vertical="center"/>
    </xf>
    <xf numFmtId="1" fontId="11" fillId="7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/>
    </xf>
    <xf numFmtId="1" fontId="11" fillId="3" borderId="8" xfId="1" applyNumberFormat="1" applyFont="1" applyFill="1" applyBorder="1" applyAlignment="1">
      <alignment horizontal="left" vertical="center" wrapText="1"/>
    </xf>
    <xf numFmtId="1" fontId="11" fillId="7" borderId="8" xfId="1" applyNumberFormat="1" applyFont="1" applyFill="1" applyBorder="1" applyAlignment="1">
      <alignment horizontal="left"/>
    </xf>
    <xf numFmtId="0" fontId="12" fillId="0" borderId="0" xfId="1" applyFont="1"/>
    <xf numFmtId="1" fontId="11" fillId="0" borderId="9" xfId="1" applyNumberFormat="1" applyFont="1" applyFill="1" applyBorder="1" applyAlignment="1">
      <alignment horizontal="left" vertical="center"/>
    </xf>
    <xf numFmtId="0" fontId="3" fillId="0" borderId="10" xfId="1" applyFont="1" applyBorder="1"/>
    <xf numFmtId="1" fontId="11" fillId="0" borderId="10" xfId="1" applyNumberFormat="1" applyFont="1" applyFill="1" applyBorder="1" applyAlignment="1">
      <alignment horizontal="left" vertical="center"/>
    </xf>
    <xf numFmtId="0" fontId="6" fillId="7" borderId="8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>
      <alignment horizontal="left"/>
    </xf>
    <xf numFmtId="0" fontId="6" fillId="7" borderId="9" xfId="1" applyFont="1" applyFill="1" applyBorder="1" applyAlignment="1">
      <alignment horizontal="left" vertical="center" wrapText="1"/>
    </xf>
    <xf numFmtId="1" fontId="11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left" readingOrder="1"/>
    </xf>
    <xf numFmtId="1" fontId="6" fillId="3" borderId="8" xfId="1" applyNumberFormat="1" applyFont="1" applyFill="1" applyBorder="1" applyAlignment="1">
      <alignment horizontal="left" readingOrder="1"/>
    </xf>
    <xf numFmtId="0" fontId="7" fillId="7" borderId="8" xfId="1" applyFont="1" applyFill="1" applyBorder="1" applyAlignment="1">
      <alignment horizontal="left" vertical="center" wrapText="1" readingOrder="1"/>
    </xf>
    <xf numFmtId="0" fontId="6" fillId="0" borderId="8" xfId="1" applyFont="1" applyBorder="1" applyAlignment="1">
      <alignment horizontal="left"/>
    </xf>
    <xf numFmtId="0" fontId="6" fillId="7" borderId="9" xfId="1" applyFont="1" applyFill="1" applyBorder="1" applyAlignment="1">
      <alignment horizontal="left" readingOrder="1"/>
    </xf>
    <xf numFmtId="1" fontId="6" fillId="3" borderId="9" xfId="1" applyNumberFormat="1" applyFont="1" applyFill="1" applyBorder="1" applyAlignment="1">
      <alignment horizontal="left" readingOrder="1"/>
    </xf>
    <xf numFmtId="0" fontId="7" fillId="7" borderId="9" xfId="1" applyFont="1" applyFill="1" applyBorder="1" applyAlignment="1">
      <alignment horizontal="center" vertical="center" wrapText="1"/>
    </xf>
    <xf numFmtId="0" fontId="6" fillId="0" borderId="9" xfId="1" applyFont="1" applyBorder="1" applyAlignment="1">
      <alignment horizontal="left"/>
    </xf>
    <xf numFmtId="0" fontId="6" fillId="7" borderId="10" xfId="1" applyFont="1" applyFill="1" applyBorder="1" applyAlignment="1">
      <alignment horizontal="left" readingOrder="1"/>
    </xf>
    <xf numFmtId="1" fontId="6" fillId="3" borderId="10" xfId="1" applyNumberFormat="1" applyFont="1" applyFill="1" applyBorder="1" applyAlignment="1">
      <alignment horizontal="left" readingOrder="1"/>
    </xf>
    <xf numFmtId="0" fontId="7" fillId="7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1" fontId="15" fillId="2" borderId="12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vertical="center" wrapText="1" readingOrder="1"/>
      <protection locked="0"/>
    </xf>
    <xf numFmtId="0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vertical="center" wrapText="1" readingOrder="1"/>
      <protection locked="0"/>
    </xf>
    <xf numFmtId="0" fontId="6" fillId="4" borderId="2" xfId="1" applyFont="1" applyFill="1" applyBorder="1" applyAlignment="1">
      <alignment vertical="top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7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1" xfId="1" applyNumberFormat="1" applyFont="1" applyFill="1" applyBorder="1" applyAlignment="1" applyProtection="1">
      <alignment horizontal="left" vertical="center" wrapText="1" readingOrder="1"/>
      <protection locked="0"/>
    </xf>
    <xf numFmtId="1" fontId="13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" xfId="1" applyNumberFormat="1" applyFont="1" applyFill="1" applyBorder="1" applyAlignment="1" applyProtection="1">
      <alignment horizontal="left" vertical="center" wrapText="1" readingOrder="1"/>
      <protection locked="0"/>
    </xf>
    <xf numFmtId="0" fontId="7" fillId="2" borderId="4" xfId="1" applyFont="1" applyFill="1" applyBorder="1" applyAlignment="1">
      <alignment horizontal="right" vertical="center"/>
    </xf>
    <xf numFmtId="1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1" applyNumberFormat="1" applyFont="1" applyFill="1" applyBorder="1" applyAlignment="1" applyProtection="1">
      <alignment horizontal="right" vertical="center" wrapText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/>
    </xf>
    <xf numFmtId="0" fontId="6" fillId="0" borderId="12" xfId="1" applyFont="1" applyFill="1" applyBorder="1" applyAlignment="1">
      <alignment horizontal="right"/>
    </xf>
    <xf numFmtId="0" fontId="6" fillId="4" borderId="2" xfId="1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left" vertical="center"/>
    </xf>
    <xf numFmtId="0" fontId="7" fillId="2" borderId="20" xfId="1" applyFont="1" applyFill="1" applyBorder="1" applyAlignment="1">
      <alignment horizontal="right" vertical="center"/>
    </xf>
    <xf numFmtId="1" fontId="7" fillId="2" borderId="2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6" fillId="7" borderId="8" xfId="1" applyFont="1" applyFill="1" applyBorder="1" applyAlignment="1">
      <alignment horizontal="left" vertical="center"/>
    </xf>
    <xf numFmtId="0" fontId="6" fillId="7" borderId="3" xfId="1" applyFont="1" applyFill="1" applyBorder="1" applyAlignment="1">
      <alignment horizontal="right" vertical="center"/>
    </xf>
    <xf numFmtId="0" fontId="6" fillId="7" borderId="9" xfId="1" applyFont="1" applyFill="1" applyBorder="1" applyAlignment="1">
      <alignment horizontal="left" vertical="center"/>
    </xf>
    <xf numFmtId="0" fontId="6" fillId="7" borderId="10" xfId="1" applyFont="1" applyFill="1" applyBorder="1" applyAlignment="1">
      <alignment horizontal="left" vertical="center"/>
    </xf>
    <xf numFmtId="0" fontId="3" fillId="0" borderId="3" xfId="1" applyFont="1" applyBorder="1"/>
    <xf numFmtId="0" fontId="7" fillId="4" borderId="1" xfId="1" applyFont="1" applyFill="1" applyBorder="1" applyAlignment="1">
      <alignment vertical="center"/>
    </xf>
    <xf numFmtId="0" fontId="6" fillId="6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1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2" xfId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 applyProtection="1">
      <alignment horizontal="right" vertical="center" wrapText="1" readingOrder="1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 readingOrder="1"/>
      <protection locked="0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/>
    </xf>
    <xf numFmtId="1" fontId="7" fillId="4" borderId="1" xfId="1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 applyProtection="1">
      <alignment horizontal="left" vertical="center" wrapText="1"/>
      <protection locked="0"/>
    </xf>
    <xf numFmtId="1" fontId="6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1" applyNumberFormat="1" applyFont="1" applyFill="1" applyBorder="1" applyAlignment="1">
      <alignment horizontal="left" vertical="center"/>
    </xf>
    <xf numFmtId="1" fontId="6" fillId="3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7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2" xfId="1" applyNumberFormat="1" applyFont="1" applyFill="1" applyBorder="1" applyAlignment="1">
      <alignment horizontal="left" vertical="center"/>
    </xf>
    <xf numFmtId="1" fontId="6" fillId="3" borderId="2" xfId="1" applyNumberFormat="1" applyFont="1" applyFill="1" applyBorder="1" applyAlignment="1" applyProtection="1">
      <alignment horizontal="left" vertical="center" wrapText="1"/>
      <protection locked="0"/>
    </xf>
    <xf numFmtId="1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1" applyNumberFormat="1" applyFont="1" applyFill="1" applyBorder="1" applyAlignment="1" applyProtection="1">
      <alignment horizontal="left" vertical="center" wrapText="1"/>
      <protection locked="0"/>
    </xf>
    <xf numFmtId="0" fontId="6" fillId="7" borderId="4" xfId="1" applyFont="1" applyFill="1" applyBorder="1" applyAlignment="1">
      <alignment horizontal="center" vertical="center" wrapText="1"/>
    </xf>
    <xf numFmtId="1" fontId="6" fillId="7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>
      <alignment horizontal="left" vertical="center" wrapText="1"/>
    </xf>
    <xf numFmtId="1" fontId="6" fillId="3" borderId="9" xfId="1" applyNumberFormat="1" applyFont="1" applyFill="1" applyBorder="1" applyAlignment="1" applyProtection="1">
      <alignment horizontal="left" vertical="center" wrapText="1"/>
      <protection locked="0"/>
    </xf>
    <xf numFmtId="1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3" borderId="7" xfId="1" applyNumberFormat="1" applyFont="1" applyFill="1" applyBorder="1" applyAlignment="1" applyProtection="1">
      <alignment horizontal="left" vertical="center" wrapText="1"/>
      <protection locked="0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6" fillId="4" borderId="1" xfId="1" applyFont="1" applyFill="1" applyBorder="1" applyAlignment="1">
      <alignment horizontal="left" vertical="top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NumberFormat="1" applyFont="1" applyFill="1" applyBorder="1" applyAlignment="1">
      <alignment horizontal="left" vertical="center"/>
    </xf>
    <xf numFmtId="1" fontId="16" fillId="0" borderId="8" xfId="1" applyNumberFormat="1" applyFont="1" applyFill="1" applyBorder="1" applyAlignment="1" applyProtection="1">
      <alignment horizontal="left" vertical="center" wrapText="1"/>
      <protection locked="0"/>
    </xf>
    <xf numFmtId="1" fontId="11" fillId="0" borderId="8" xfId="1" applyNumberFormat="1" applyFont="1" applyFill="1" applyBorder="1" applyAlignment="1" applyProtection="1">
      <alignment horizontal="left" vertical="center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3" fillId="4" borderId="1" xfId="1" applyFont="1" applyFill="1" applyBorder="1" applyAlignment="1">
      <alignment horizontal="left" vertical="top"/>
    </xf>
    <xf numFmtId="0" fontId="3" fillId="4" borderId="1" xfId="1" applyFont="1" applyFill="1" applyBorder="1"/>
    <xf numFmtId="0" fontId="6" fillId="7" borderId="2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Fill="1" applyBorder="1" applyAlignment="1" applyProtection="1">
      <alignment vertical="center" wrapText="1"/>
      <protection locked="0"/>
    </xf>
    <xf numFmtId="1" fontId="6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7" xfId="1" applyFont="1" applyBorder="1" applyAlignment="1"/>
    <xf numFmtId="0" fontId="3" fillId="0" borderId="4" xfId="1" applyFont="1" applyBorder="1" applyAlignment="1"/>
    <xf numFmtId="0" fontId="3" fillId="4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  <protection locked="0"/>
    </xf>
    <xf numFmtId="49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" xfId="1" applyNumberFormat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/>
    <xf numFmtId="0" fontId="6" fillId="2" borderId="1" xfId="1" applyFont="1" applyFill="1" applyBorder="1" applyAlignment="1">
      <alignment horizontal="center"/>
    </xf>
    <xf numFmtId="1" fontId="7" fillId="2" borderId="4" xfId="1" applyNumberFormat="1" applyFont="1" applyFill="1" applyBorder="1" applyAlignment="1">
      <alignment horizontal="right" vertical="center"/>
    </xf>
    <xf numFmtId="1" fontId="7" fillId="2" borderId="0" xfId="1" applyNumberFormat="1" applyFont="1" applyFill="1" applyAlignment="1">
      <alignment wrapText="1"/>
    </xf>
    <xf numFmtId="1" fontId="7" fillId="2" borderId="4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/>
    </xf>
    <xf numFmtId="0" fontId="6" fillId="5" borderId="1" xfId="1" applyFont="1" applyFill="1" applyBorder="1"/>
    <xf numFmtId="1" fontId="6" fillId="5" borderId="1" xfId="1" applyNumberFormat="1" applyFont="1" applyFill="1" applyBorder="1"/>
    <xf numFmtId="0" fontId="6" fillId="0" borderId="1" xfId="1" applyFont="1" applyBorder="1"/>
    <xf numFmtId="0" fontId="8" fillId="2" borderId="1" xfId="1" applyFont="1" applyFill="1" applyBorder="1" applyAlignment="1">
      <alignment horizontal="right"/>
    </xf>
    <xf numFmtId="0" fontId="6" fillId="2" borderId="1" xfId="1" applyFont="1" applyFill="1" applyBorder="1"/>
    <xf numFmtId="1" fontId="8" fillId="2" borderId="1" xfId="1" applyNumberFormat="1" applyFont="1" applyFill="1" applyBorder="1"/>
    <xf numFmtId="0" fontId="8" fillId="2" borderId="1" xfId="1" applyFont="1" applyFill="1" applyBorder="1"/>
    <xf numFmtId="1" fontId="3" fillId="9" borderId="0" xfId="1" applyNumberFormat="1" applyFont="1" applyFill="1"/>
    <xf numFmtId="0" fontId="6" fillId="7" borderId="8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9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3" borderId="21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7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>
      <alignment horizontal="left" vertical="top" wrapText="1" readingOrder="1"/>
    </xf>
    <xf numFmtId="0" fontId="0" fillId="0" borderId="4" xfId="0" applyBorder="1" applyAlignment="1">
      <alignment horizontal="left" vertical="top" wrapText="1" readingOrder="1"/>
    </xf>
    <xf numFmtId="0" fontId="6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1" fontId="11" fillId="6" borderId="2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0" borderId="7" xfId="1" applyNumberFormat="1" applyFont="1" applyFill="1" applyBorder="1" applyAlignment="1" applyProtection="1">
      <alignment horizontal="center" vertical="center" wrapText="1" readingOrder="1"/>
      <protection locked="0"/>
    </xf>
    <xf numFmtId="1" fontId="11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1" fontId="11" fillId="0" borderId="4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6" borderId="7" xfId="1" applyFont="1" applyFill="1" applyBorder="1" applyAlignment="1">
      <alignment horizontal="left" vertical="top" wrapText="1" readingOrder="1"/>
    </xf>
    <xf numFmtId="0" fontId="3" fillId="0" borderId="7" xfId="1" applyFont="1" applyBorder="1" applyAlignment="1">
      <alignment horizontal="left" vertical="top" wrapText="1" readingOrder="1"/>
    </xf>
    <xf numFmtId="0" fontId="3" fillId="0" borderId="4" xfId="1" applyFont="1" applyBorder="1" applyAlignment="1">
      <alignment horizontal="left" vertical="top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wrapText="1" readingOrder="1"/>
    </xf>
    <xf numFmtId="0" fontId="3" fillId="0" borderId="4" xfId="1" applyFont="1" applyBorder="1" applyAlignment="1">
      <alignment horizontal="center" vertical="center" wrapText="1" readingOrder="1"/>
    </xf>
    <xf numFmtId="0" fontId="6" fillId="6" borderId="2" xfId="1" applyFont="1" applyFill="1" applyBorder="1" applyAlignment="1">
      <alignment horizontal="left" vertical="top" readingOrder="1"/>
    </xf>
    <xf numFmtId="0" fontId="3" fillId="0" borderId="7" xfId="1" applyFont="1" applyBorder="1" applyAlignment="1">
      <alignment horizontal="left" vertical="top" readingOrder="1"/>
    </xf>
    <xf numFmtId="0" fontId="3" fillId="0" borderId="4" xfId="1" applyFont="1" applyBorder="1" applyAlignment="1">
      <alignment horizontal="left" vertical="top" readingOrder="1"/>
    </xf>
    <xf numFmtId="0" fontId="6" fillId="0" borderId="2" xfId="1" applyFont="1" applyFill="1" applyBorder="1" applyAlignment="1">
      <alignment horizontal="center" vertical="center" readingOrder="1"/>
    </xf>
    <xf numFmtId="0" fontId="3" fillId="0" borderId="7" xfId="1" applyFont="1" applyBorder="1" applyAlignment="1">
      <alignment horizontal="center" vertical="center" readingOrder="1"/>
    </xf>
    <xf numFmtId="0" fontId="3" fillId="0" borderId="4" xfId="1" applyFont="1" applyBorder="1" applyAlignment="1">
      <alignment horizontal="center" vertical="center" readingOrder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readingOrder="1"/>
    </xf>
    <xf numFmtId="0" fontId="0" fillId="0" borderId="4" xfId="0" applyBorder="1" applyAlignment="1">
      <alignment horizontal="center" vertical="center" readingOrder="1"/>
    </xf>
    <xf numFmtId="0" fontId="6" fillId="6" borderId="2" xfId="1" applyFont="1" applyFill="1" applyBorder="1" applyAlignment="1">
      <alignment horizontal="left" vertical="top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3" fillId="0" borderId="4" xfId="1" applyFont="1" applyFill="1" applyBorder="1" applyAlignment="1">
      <alignment horizontal="center" vertical="center" wrapText="1" readingOrder="1"/>
    </xf>
    <xf numFmtId="0" fontId="6" fillId="6" borderId="4" xfId="1" applyFont="1" applyFill="1" applyBorder="1" applyAlignment="1">
      <alignment horizontal="left" vertical="top" wrapText="1" readingOrder="1"/>
    </xf>
    <xf numFmtId="0" fontId="6" fillId="6" borderId="4" xfId="1" applyNumberFormat="1" applyFont="1" applyFill="1" applyBorder="1" applyAlignment="1" applyProtection="1">
      <alignment horizontal="left" vertical="top" wrapText="1" readingOrder="1"/>
      <protection locked="0"/>
    </xf>
    <xf numFmtId="0" fontId="3" fillId="0" borderId="0" xfId="1" applyFont="1" applyAlignment="1">
      <alignment horizontal="center"/>
    </xf>
    <xf numFmtId="0" fontId="6" fillId="6" borderId="7" xfId="1" applyNumberFormat="1" applyFont="1" applyFill="1" applyBorder="1" applyAlignment="1" applyProtection="1">
      <alignment horizontal="left" vertical="top" wrapText="1" readingOrder="1"/>
      <protection locked="0"/>
    </xf>
    <xf numFmtId="0" fontId="6" fillId="6" borderId="1" xfId="1" applyFont="1" applyFill="1" applyBorder="1" applyAlignment="1">
      <alignment vertical="top" readingOrder="1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 readingOrder="1"/>
    </xf>
    <xf numFmtId="0" fontId="3" fillId="0" borderId="7" xfId="1" applyFont="1" applyBorder="1"/>
    <xf numFmtId="0" fontId="3" fillId="0" borderId="4" xfId="1" applyFont="1" applyBorder="1"/>
    <xf numFmtId="0" fontId="6" fillId="0" borderId="2" xfId="1" applyNumberFormat="1" applyFont="1" applyFill="1" applyBorder="1" applyAlignment="1" applyProtection="1">
      <alignment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vertical="center" wrapText="1" readingOrder="1"/>
      <protection locked="0"/>
    </xf>
    <xf numFmtId="0" fontId="1" fillId="0" borderId="7" xfId="1" applyBorder="1" applyAlignment="1">
      <alignment horizontal="left" vertical="top" readingOrder="1"/>
    </xf>
    <xf numFmtId="0" fontId="1" fillId="0" borderId="4" xfId="1" applyBorder="1" applyAlignment="1">
      <alignment horizontal="left" vertical="top" readingOrder="1"/>
    </xf>
    <xf numFmtId="0" fontId="1" fillId="0" borderId="7" xfId="1" applyBorder="1" applyAlignment="1">
      <alignment horizontal="center" vertical="center" readingOrder="1"/>
    </xf>
    <xf numFmtId="0" fontId="1" fillId="0" borderId="4" xfId="1" applyBorder="1" applyAlignment="1">
      <alignment horizontal="center" vertical="center" readingOrder="1"/>
    </xf>
    <xf numFmtId="0" fontId="6" fillId="6" borderId="4" xfId="1" applyFont="1" applyFill="1" applyBorder="1" applyAlignment="1">
      <alignment horizontal="left" vertical="top" readingOrder="1"/>
    </xf>
    <xf numFmtId="0" fontId="6" fillId="7" borderId="2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left" vertical="top" wrapText="1" readingOrder="1"/>
    </xf>
    <xf numFmtId="0" fontId="7" fillId="2" borderId="5" xfId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horizontal="right" vertical="center"/>
    </xf>
    <xf numFmtId="0" fontId="7" fillId="2" borderId="13" xfId="1" applyFont="1" applyFill="1" applyBorder="1" applyAlignment="1">
      <alignment horizontal="right" vertical="center"/>
    </xf>
    <xf numFmtId="0" fontId="6" fillId="2" borderId="7" xfId="1" applyFont="1" applyFill="1" applyBorder="1" applyAlignment="1">
      <alignment horizontal="center" vertical="center" wrapText="1"/>
    </xf>
    <xf numFmtId="0" fontId="6" fillId="6" borderId="7" xfId="1" applyFont="1" applyFill="1" applyBorder="1" applyAlignment="1">
      <alignment horizontal="left" vertical="top" readingOrder="1"/>
    </xf>
    <xf numFmtId="0" fontId="6" fillId="0" borderId="7" xfId="1" applyFont="1" applyFill="1" applyBorder="1" applyAlignment="1">
      <alignment horizontal="center" vertical="center" readingOrder="1"/>
    </xf>
    <xf numFmtId="0" fontId="6" fillId="6" borderId="2" xfId="1" applyFont="1" applyFill="1" applyBorder="1" applyAlignment="1">
      <alignment vertical="top" readingOrder="1"/>
    </xf>
    <xf numFmtId="0" fontId="3" fillId="6" borderId="7" xfId="1" applyFont="1" applyFill="1" applyBorder="1" applyAlignment="1">
      <alignment vertical="top" readingOrder="1"/>
    </xf>
    <xf numFmtId="0" fontId="6" fillId="7" borderId="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 wrapText="1"/>
    </xf>
    <xf numFmtId="0" fontId="6" fillId="6" borderId="1" xfId="1" applyNumberFormat="1" applyFont="1" applyFill="1" applyBorder="1" applyAlignment="1" applyProtection="1">
      <alignment horizontal="left" vertical="top" wrapText="1" readingOrder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6" fillId="6" borderId="2" xfId="1" applyFont="1" applyFill="1" applyBorder="1" applyAlignment="1">
      <alignment horizontal="left" vertical="top"/>
    </xf>
    <xf numFmtId="0" fontId="6" fillId="6" borderId="4" xfId="1" applyFont="1" applyFill="1" applyBorder="1" applyAlignment="1">
      <alignment horizontal="left" vertical="top"/>
    </xf>
    <xf numFmtId="0" fontId="7" fillId="2" borderId="14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6" borderId="2" xfId="1" applyNumberFormat="1" applyFont="1" applyFill="1" applyBorder="1" applyAlignment="1" applyProtection="1">
      <alignment horizontal="left" vertical="top" wrapText="1"/>
      <protection locked="0"/>
    </xf>
    <xf numFmtId="0" fontId="6" fillId="6" borderId="7" xfId="1" applyNumberFormat="1" applyFont="1" applyFill="1" applyBorder="1" applyAlignment="1" applyProtection="1">
      <alignment horizontal="left" vertical="top" wrapText="1"/>
      <protection locked="0"/>
    </xf>
    <xf numFmtId="0" fontId="6" fillId="6" borderId="4" xfId="1" applyNumberFormat="1" applyFont="1" applyFill="1" applyBorder="1" applyAlignment="1" applyProtection="1">
      <alignment horizontal="left" vertical="top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7" xfId="1" applyFont="1" applyFill="1" applyBorder="1" applyAlignment="1">
      <alignment horizontal="right" vertical="center"/>
    </xf>
    <xf numFmtId="0" fontId="7" fillId="2" borderId="18" xfId="1" applyFont="1" applyFill="1" applyBorder="1" applyAlignment="1">
      <alignment horizontal="right" vertical="center"/>
    </xf>
    <xf numFmtId="0" fontId="7" fillId="2" borderId="19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>
      <alignment horizontal="right" vertical="center"/>
    </xf>
    <xf numFmtId="0" fontId="6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2" xfId="1" applyFont="1" applyFill="1" applyBorder="1" applyAlignment="1">
      <alignment horizontal="left" vertical="top" wrapText="1"/>
    </xf>
    <xf numFmtId="0" fontId="6" fillId="6" borderId="7" xfId="1" applyFont="1" applyFill="1" applyBorder="1" applyAlignment="1">
      <alignment horizontal="left" vertical="top" wrapText="1"/>
    </xf>
    <xf numFmtId="0" fontId="3" fillId="6" borderId="7" xfId="1" applyFont="1" applyFill="1" applyBorder="1" applyAlignment="1">
      <alignment horizontal="left" vertical="top" wrapText="1"/>
    </xf>
    <xf numFmtId="0" fontId="3" fillId="6" borderId="4" xfId="1" applyFont="1" applyFill="1" applyBorder="1" applyAlignment="1">
      <alignment horizontal="left" vertical="top" wrapText="1"/>
    </xf>
    <xf numFmtId="0" fontId="3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Alignment="1"/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5" xfId="1" applyNumberFormat="1" applyFont="1" applyFill="1" applyBorder="1" applyAlignment="1">
      <alignment horizontal="right" vertical="center"/>
    </xf>
    <xf numFmtId="14" fontId="7" fillId="2" borderId="6" xfId="1" applyNumberFormat="1" applyFont="1" applyFill="1" applyBorder="1" applyAlignment="1">
      <alignment horizontal="right" vertical="center"/>
    </xf>
    <xf numFmtId="14" fontId="7" fillId="2" borderId="3" xfId="1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right" vertical="center"/>
    </xf>
    <xf numFmtId="0" fontId="11" fillId="0" borderId="2" xfId="2" applyFont="1" applyBorder="1" applyAlignment="1">
      <alignment horizontal="left" vertical="center"/>
    </xf>
    <xf numFmtId="0" fontId="11" fillId="0" borderId="4" xfId="2" applyFont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vertical="center" wrapText="1" readingOrder="1"/>
    </xf>
    <xf numFmtId="0" fontId="6" fillId="0" borderId="7" xfId="2" applyFont="1" applyFill="1" applyBorder="1" applyAlignment="1">
      <alignment horizontal="left" vertical="center" wrapText="1" readingOrder="1"/>
    </xf>
    <xf numFmtId="0" fontId="3" fillId="0" borderId="4" xfId="2" applyFont="1" applyBorder="1" applyAlignment="1">
      <alignment horizontal="left" vertical="center" wrapText="1" readingOrder="1"/>
    </xf>
    <xf numFmtId="0" fontId="6" fillId="0" borderId="2" xfId="2" applyFont="1" applyFill="1" applyBorder="1" applyAlignment="1">
      <alignment horizontal="center" vertical="center" wrapText="1" readingOrder="1"/>
    </xf>
    <xf numFmtId="0" fontId="6" fillId="0" borderId="7" xfId="2" applyFont="1" applyFill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 readingOrder="1"/>
    </xf>
    <xf numFmtId="0" fontId="3" fillId="0" borderId="7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14" fontId="3" fillId="0" borderId="0" xfId="1" applyNumberFormat="1" applyFont="1" applyAlignment="1">
      <alignment horizontal="center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7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left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7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4" xfId="1" applyNumberFormat="1" applyFont="1" applyFill="1" applyBorder="1" applyAlignment="1" applyProtection="1">
      <alignment horizontal="left" vertical="center" wrapText="1" readingOrder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tabSelected="1" workbookViewId="0">
      <selection activeCell="L76" sqref="L76"/>
    </sheetView>
  </sheetViews>
  <sheetFormatPr defaultRowHeight="12.75"/>
  <cols>
    <col min="1" max="1" width="29.42578125" style="2" customWidth="1"/>
    <col min="2" max="2" width="13.140625" style="2" customWidth="1"/>
    <col min="3" max="3" width="25.28515625" style="2" customWidth="1"/>
    <col min="4" max="4" width="14" style="2" customWidth="1"/>
    <col min="5" max="5" width="12.85546875" style="2" customWidth="1"/>
    <col min="6" max="6" width="14.28515625" style="2" customWidth="1"/>
    <col min="7" max="7" width="12.140625" style="2" customWidth="1"/>
    <col min="8" max="8" width="10.85546875" style="2" customWidth="1"/>
    <col min="9" max="9" width="9" style="2" customWidth="1"/>
    <col min="10" max="10" width="10" style="2" customWidth="1"/>
    <col min="11" max="11" width="9.140625" style="2" hidden="1" customWidth="1"/>
    <col min="12" max="12" width="9.140625" style="2"/>
    <col min="13" max="13" width="11.28515625" style="2" customWidth="1"/>
    <col min="14" max="14" width="11.5703125" style="2" customWidth="1"/>
    <col min="15" max="256" width="9.140625" style="2"/>
    <col min="257" max="257" width="29.42578125" style="2" customWidth="1"/>
    <col min="258" max="258" width="13.140625" style="2" customWidth="1"/>
    <col min="259" max="259" width="25.28515625" style="2" customWidth="1"/>
    <col min="260" max="260" width="14" style="2" customWidth="1"/>
    <col min="261" max="261" width="12.85546875" style="2" customWidth="1"/>
    <col min="262" max="262" width="14.28515625" style="2" customWidth="1"/>
    <col min="263" max="263" width="12.140625" style="2" customWidth="1"/>
    <col min="264" max="264" width="10.85546875" style="2" customWidth="1"/>
    <col min="265" max="265" width="9" style="2" customWidth="1"/>
    <col min="266" max="266" width="10" style="2" customWidth="1"/>
    <col min="267" max="267" width="0" style="2" hidden="1" customWidth="1"/>
    <col min="268" max="268" width="9.140625" style="2"/>
    <col min="269" max="269" width="11.28515625" style="2" customWidth="1"/>
    <col min="270" max="270" width="11.5703125" style="2" customWidth="1"/>
    <col min="271" max="512" width="9.140625" style="2"/>
    <col min="513" max="513" width="29.42578125" style="2" customWidth="1"/>
    <col min="514" max="514" width="13.140625" style="2" customWidth="1"/>
    <col min="515" max="515" width="25.28515625" style="2" customWidth="1"/>
    <col min="516" max="516" width="14" style="2" customWidth="1"/>
    <col min="517" max="517" width="12.85546875" style="2" customWidth="1"/>
    <col min="518" max="518" width="14.28515625" style="2" customWidth="1"/>
    <col min="519" max="519" width="12.140625" style="2" customWidth="1"/>
    <col min="520" max="520" width="10.85546875" style="2" customWidth="1"/>
    <col min="521" max="521" width="9" style="2" customWidth="1"/>
    <col min="522" max="522" width="10" style="2" customWidth="1"/>
    <col min="523" max="523" width="0" style="2" hidden="1" customWidth="1"/>
    <col min="524" max="524" width="9.140625" style="2"/>
    <col min="525" max="525" width="11.28515625" style="2" customWidth="1"/>
    <col min="526" max="526" width="11.5703125" style="2" customWidth="1"/>
    <col min="527" max="768" width="9.140625" style="2"/>
    <col min="769" max="769" width="29.42578125" style="2" customWidth="1"/>
    <col min="770" max="770" width="13.140625" style="2" customWidth="1"/>
    <col min="771" max="771" width="25.28515625" style="2" customWidth="1"/>
    <col min="772" max="772" width="14" style="2" customWidth="1"/>
    <col min="773" max="773" width="12.85546875" style="2" customWidth="1"/>
    <col min="774" max="774" width="14.28515625" style="2" customWidth="1"/>
    <col min="775" max="775" width="12.140625" style="2" customWidth="1"/>
    <col min="776" max="776" width="10.85546875" style="2" customWidth="1"/>
    <col min="777" max="777" width="9" style="2" customWidth="1"/>
    <col min="778" max="778" width="10" style="2" customWidth="1"/>
    <col min="779" max="779" width="0" style="2" hidden="1" customWidth="1"/>
    <col min="780" max="780" width="9.140625" style="2"/>
    <col min="781" max="781" width="11.28515625" style="2" customWidth="1"/>
    <col min="782" max="782" width="11.5703125" style="2" customWidth="1"/>
    <col min="783" max="1024" width="9.140625" style="2"/>
    <col min="1025" max="1025" width="29.42578125" style="2" customWidth="1"/>
    <col min="1026" max="1026" width="13.140625" style="2" customWidth="1"/>
    <col min="1027" max="1027" width="25.28515625" style="2" customWidth="1"/>
    <col min="1028" max="1028" width="14" style="2" customWidth="1"/>
    <col min="1029" max="1029" width="12.85546875" style="2" customWidth="1"/>
    <col min="1030" max="1030" width="14.28515625" style="2" customWidth="1"/>
    <col min="1031" max="1031" width="12.140625" style="2" customWidth="1"/>
    <col min="1032" max="1032" width="10.85546875" style="2" customWidth="1"/>
    <col min="1033" max="1033" width="9" style="2" customWidth="1"/>
    <col min="1034" max="1034" width="10" style="2" customWidth="1"/>
    <col min="1035" max="1035" width="0" style="2" hidden="1" customWidth="1"/>
    <col min="1036" max="1036" width="9.140625" style="2"/>
    <col min="1037" max="1037" width="11.28515625" style="2" customWidth="1"/>
    <col min="1038" max="1038" width="11.5703125" style="2" customWidth="1"/>
    <col min="1039" max="1280" width="9.140625" style="2"/>
    <col min="1281" max="1281" width="29.42578125" style="2" customWidth="1"/>
    <col min="1282" max="1282" width="13.140625" style="2" customWidth="1"/>
    <col min="1283" max="1283" width="25.28515625" style="2" customWidth="1"/>
    <col min="1284" max="1284" width="14" style="2" customWidth="1"/>
    <col min="1285" max="1285" width="12.85546875" style="2" customWidth="1"/>
    <col min="1286" max="1286" width="14.28515625" style="2" customWidth="1"/>
    <col min="1287" max="1287" width="12.140625" style="2" customWidth="1"/>
    <col min="1288" max="1288" width="10.85546875" style="2" customWidth="1"/>
    <col min="1289" max="1289" width="9" style="2" customWidth="1"/>
    <col min="1290" max="1290" width="10" style="2" customWidth="1"/>
    <col min="1291" max="1291" width="0" style="2" hidden="1" customWidth="1"/>
    <col min="1292" max="1292" width="9.140625" style="2"/>
    <col min="1293" max="1293" width="11.28515625" style="2" customWidth="1"/>
    <col min="1294" max="1294" width="11.5703125" style="2" customWidth="1"/>
    <col min="1295" max="1536" width="9.140625" style="2"/>
    <col min="1537" max="1537" width="29.42578125" style="2" customWidth="1"/>
    <col min="1538" max="1538" width="13.140625" style="2" customWidth="1"/>
    <col min="1539" max="1539" width="25.28515625" style="2" customWidth="1"/>
    <col min="1540" max="1540" width="14" style="2" customWidth="1"/>
    <col min="1541" max="1541" width="12.85546875" style="2" customWidth="1"/>
    <col min="1542" max="1542" width="14.28515625" style="2" customWidth="1"/>
    <col min="1543" max="1543" width="12.140625" style="2" customWidth="1"/>
    <col min="1544" max="1544" width="10.85546875" style="2" customWidth="1"/>
    <col min="1545" max="1545" width="9" style="2" customWidth="1"/>
    <col min="1546" max="1546" width="10" style="2" customWidth="1"/>
    <col min="1547" max="1547" width="0" style="2" hidden="1" customWidth="1"/>
    <col min="1548" max="1548" width="9.140625" style="2"/>
    <col min="1549" max="1549" width="11.28515625" style="2" customWidth="1"/>
    <col min="1550" max="1550" width="11.5703125" style="2" customWidth="1"/>
    <col min="1551" max="1792" width="9.140625" style="2"/>
    <col min="1793" max="1793" width="29.42578125" style="2" customWidth="1"/>
    <col min="1794" max="1794" width="13.140625" style="2" customWidth="1"/>
    <col min="1795" max="1795" width="25.28515625" style="2" customWidth="1"/>
    <col min="1796" max="1796" width="14" style="2" customWidth="1"/>
    <col min="1797" max="1797" width="12.85546875" style="2" customWidth="1"/>
    <col min="1798" max="1798" width="14.28515625" style="2" customWidth="1"/>
    <col min="1799" max="1799" width="12.140625" style="2" customWidth="1"/>
    <col min="1800" max="1800" width="10.85546875" style="2" customWidth="1"/>
    <col min="1801" max="1801" width="9" style="2" customWidth="1"/>
    <col min="1802" max="1802" width="10" style="2" customWidth="1"/>
    <col min="1803" max="1803" width="0" style="2" hidden="1" customWidth="1"/>
    <col min="1804" max="1804" width="9.140625" style="2"/>
    <col min="1805" max="1805" width="11.28515625" style="2" customWidth="1"/>
    <col min="1806" max="1806" width="11.5703125" style="2" customWidth="1"/>
    <col min="1807" max="2048" width="9.140625" style="2"/>
    <col min="2049" max="2049" width="29.42578125" style="2" customWidth="1"/>
    <col min="2050" max="2050" width="13.140625" style="2" customWidth="1"/>
    <col min="2051" max="2051" width="25.28515625" style="2" customWidth="1"/>
    <col min="2052" max="2052" width="14" style="2" customWidth="1"/>
    <col min="2053" max="2053" width="12.85546875" style="2" customWidth="1"/>
    <col min="2054" max="2054" width="14.28515625" style="2" customWidth="1"/>
    <col min="2055" max="2055" width="12.140625" style="2" customWidth="1"/>
    <col min="2056" max="2056" width="10.85546875" style="2" customWidth="1"/>
    <col min="2057" max="2057" width="9" style="2" customWidth="1"/>
    <col min="2058" max="2058" width="10" style="2" customWidth="1"/>
    <col min="2059" max="2059" width="0" style="2" hidden="1" customWidth="1"/>
    <col min="2060" max="2060" width="9.140625" style="2"/>
    <col min="2061" max="2061" width="11.28515625" style="2" customWidth="1"/>
    <col min="2062" max="2062" width="11.5703125" style="2" customWidth="1"/>
    <col min="2063" max="2304" width="9.140625" style="2"/>
    <col min="2305" max="2305" width="29.42578125" style="2" customWidth="1"/>
    <col min="2306" max="2306" width="13.140625" style="2" customWidth="1"/>
    <col min="2307" max="2307" width="25.28515625" style="2" customWidth="1"/>
    <col min="2308" max="2308" width="14" style="2" customWidth="1"/>
    <col min="2309" max="2309" width="12.85546875" style="2" customWidth="1"/>
    <col min="2310" max="2310" width="14.28515625" style="2" customWidth="1"/>
    <col min="2311" max="2311" width="12.140625" style="2" customWidth="1"/>
    <col min="2312" max="2312" width="10.85546875" style="2" customWidth="1"/>
    <col min="2313" max="2313" width="9" style="2" customWidth="1"/>
    <col min="2314" max="2314" width="10" style="2" customWidth="1"/>
    <col min="2315" max="2315" width="0" style="2" hidden="1" customWidth="1"/>
    <col min="2316" max="2316" width="9.140625" style="2"/>
    <col min="2317" max="2317" width="11.28515625" style="2" customWidth="1"/>
    <col min="2318" max="2318" width="11.5703125" style="2" customWidth="1"/>
    <col min="2319" max="2560" width="9.140625" style="2"/>
    <col min="2561" max="2561" width="29.42578125" style="2" customWidth="1"/>
    <col min="2562" max="2562" width="13.140625" style="2" customWidth="1"/>
    <col min="2563" max="2563" width="25.28515625" style="2" customWidth="1"/>
    <col min="2564" max="2564" width="14" style="2" customWidth="1"/>
    <col min="2565" max="2565" width="12.85546875" style="2" customWidth="1"/>
    <col min="2566" max="2566" width="14.28515625" style="2" customWidth="1"/>
    <col min="2567" max="2567" width="12.140625" style="2" customWidth="1"/>
    <col min="2568" max="2568" width="10.85546875" style="2" customWidth="1"/>
    <col min="2569" max="2569" width="9" style="2" customWidth="1"/>
    <col min="2570" max="2570" width="10" style="2" customWidth="1"/>
    <col min="2571" max="2571" width="0" style="2" hidden="1" customWidth="1"/>
    <col min="2572" max="2572" width="9.140625" style="2"/>
    <col min="2573" max="2573" width="11.28515625" style="2" customWidth="1"/>
    <col min="2574" max="2574" width="11.5703125" style="2" customWidth="1"/>
    <col min="2575" max="2816" width="9.140625" style="2"/>
    <col min="2817" max="2817" width="29.42578125" style="2" customWidth="1"/>
    <col min="2818" max="2818" width="13.140625" style="2" customWidth="1"/>
    <col min="2819" max="2819" width="25.28515625" style="2" customWidth="1"/>
    <col min="2820" max="2820" width="14" style="2" customWidth="1"/>
    <col min="2821" max="2821" width="12.85546875" style="2" customWidth="1"/>
    <col min="2822" max="2822" width="14.28515625" style="2" customWidth="1"/>
    <col min="2823" max="2823" width="12.140625" style="2" customWidth="1"/>
    <col min="2824" max="2824" width="10.85546875" style="2" customWidth="1"/>
    <col min="2825" max="2825" width="9" style="2" customWidth="1"/>
    <col min="2826" max="2826" width="10" style="2" customWidth="1"/>
    <col min="2827" max="2827" width="0" style="2" hidden="1" customWidth="1"/>
    <col min="2828" max="2828" width="9.140625" style="2"/>
    <col min="2829" max="2829" width="11.28515625" style="2" customWidth="1"/>
    <col min="2830" max="2830" width="11.5703125" style="2" customWidth="1"/>
    <col min="2831" max="3072" width="9.140625" style="2"/>
    <col min="3073" max="3073" width="29.42578125" style="2" customWidth="1"/>
    <col min="3074" max="3074" width="13.140625" style="2" customWidth="1"/>
    <col min="3075" max="3075" width="25.28515625" style="2" customWidth="1"/>
    <col min="3076" max="3076" width="14" style="2" customWidth="1"/>
    <col min="3077" max="3077" width="12.85546875" style="2" customWidth="1"/>
    <col min="3078" max="3078" width="14.28515625" style="2" customWidth="1"/>
    <col min="3079" max="3079" width="12.140625" style="2" customWidth="1"/>
    <col min="3080" max="3080" width="10.85546875" style="2" customWidth="1"/>
    <col min="3081" max="3081" width="9" style="2" customWidth="1"/>
    <col min="3082" max="3082" width="10" style="2" customWidth="1"/>
    <col min="3083" max="3083" width="0" style="2" hidden="1" customWidth="1"/>
    <col min="3084" max="3084" width="9.140625" style="2"/>
    <col min="3085" max="3085" width="11.28515625" style="2" customWidth="1"/>
    <col min="3086" max="3086" width="11.5703125" style="2" customWidth="1"/>
    <col min="3087" max="3328" width="9.140625" style="2"/>
    <col min="3329" max="3329" width="29.42578125" style="2" customWidth="1"/>
    <col min="3330" max="3330" width="13.140625" style="2" customWidth="1"/>
    <col min="3331" max="3331" width="25.28515625" style="2" customWidth="1"/>
    <col min="3332" max="3332" width="14" style="2" customWidth="1"/>
    <col min="3333" max="3333" width="12.85546875" style="2" customWidth="1"/>
    <col min="3334" max="3334" width="14.28515625" style="2" customWidth="1"/>
    <col min="3335" max="3335" width="12.140625" style="2" customWidth="1"/>
    <col min="3336" max="3336" width="10.85546875" style="2" customWidth="1"/>
    <col min="3337" max="3337" width="9" style="2" customWidth="1"/>
    <col min="3338" max="3338" width="10" style="2" customWidth="1"/>
    <col min="3339" max="3339" width="0" style="2" hidden="1" customWidth="1"/>
    <col min="3340" max="3340" width="9.140625" style="2"/>
    <col min="3341" max="3341" width="11.28515625" style="2" customWidth="1"/>
    <col min="3342" max="3342" width="11.5703125" style="2" customWidth="1"/>
    <col min="3343" max="3584" width="9.140625" style="2"/>
    <col min="3585" max="3585" width="29.42578125" style="2" customWidth="1"/>
    <col min="3586" max="3586" width="13.140625" style="2" customWidth="1"/>
    <col min="3587" max="3587" width="25.28515625" style="2" customWidth="1"/>
    <col min="3588" max="3588" width="14" style="2" customWidth="1"/>
    <col min="3589" max="3589" width="12.85546875" style="2" customWidth="1"/>
    <col min="3590" max="3590" width="14.28515625" style="2" customWidth="1"/>
    <col min="3591" max="3591" width="12.140625" style="2" customWidth="1"/>
    <col min="3592" max="3592" width="10.85546875" style="2" customWidth="1"/>
    <col min="3593" max="3593" width="9" style="2" customWidth="1"/>
    <col min="3594" max="3594" width="10" style="2" customWidth="1"/>
    <col min="3595" max="3595" width="0" style="2" hidden="1" customWidth="1"/>
    <col min="3596" max="3596" width="9.140625" style="2"/>
    <col min="3597" max="3597" width="11.28515625" style="2" customWidth="1"/>
    <col min="3598" max="3598" width="11.5703125" style="2" customWidth="1"/>
    <col min="3599" max="3840" width="9.140625" style="2"/>
    <col min="3841" max="3841" width="29.42578125" style="2" customWidth="1"/>
    <col min="3842" max="3842" width="13.140625" style="2" customWidth="1"/>
    <col min="3843" max="3843" width="25.28515625" style="2" customWidth="1"/>
    <col min="3844" max="3844" width="14" style="2" customWidth="1"/>
    <col min="3845" max="3845" width="12.85546875" style="2" customWidth="1"/>
    <col min="3846" max="3846" width="14.28515625" style="2" customWidth="1"/>
    <col min="3847" max="3847" width="12.140625" style="2" customWidth="1"/>
    <col min="3848" max="3848" width="10.85546875" style="2" customWidth="1"/>
    <col min="3849" max="3849" width="9" style="2" customWidth="1"/>
    <col min="3850" max="3850" width="10" style="2" customWidth="1"/>
    <col min="3851" max="3851" width="0" style="2" hidden="1" customWidth="1"/>
    <col min="3852" max="3852" width="9.140625" style="2"/>
    <col min="3853" max="3853" width="11.28515625" style="2" customWidth="1"/>
    <col min="3854" max="3854" width="11.5703125" style="2" customWidth="1"/>
    <col min="3855" max="4096" width="9.140625" style="2"/>
    <col min="4097" max="4097" width="29.42578125" style="2" customWidth="1"/>
    <col min="4098" max="4098" width="13.140625" style="2" customWidth="1"/>
    <col min="4099" max="4099" width="25.28515625" style="2" customWidth="1"/>
    <col min="4100" max="4100" width="14" style="2" customWidth="1"/>
    <col min="4101" max="4101" width="12.85546875" style="2" customWidth="1"/>
    <col min="4102" max="4102" width="14.28515625" style="2" customWidth="1"/>
    <col min="4103" max="4103" width="12.140625" style="2" customWidth="1"/>
    <col min="4104" max="4104" width="10.85546875" style="2" customWidth="1"/>
    <col min="4105" max="4105" width="9" style="2" customWidth="1"/>
    <col min="4106" max="4106" width="10" style="2" customWidth="1"/>
    <col min="4107" max="4107" width="0" style="2" hidden="1" customWidth="1"/>
    <col min="4108" max="4108" width="9.140625" style="2"/>
    <col min="4109" max="4109" width="11.28515625" style="2" customWidth="1"/>
    <col min="4110" max="4110" width="11.5703125" style="2" customWidth="1"/>
    <col min="4111" max="4352" width="9.140625" style="2"/>
    <col min="4353" max="4353" width="29.42578125" style="2" customWidth="1"/>
    <col min="4354" max="4354" width="13.140625" style="2" customWidth="1"/>
    <col min="4355" max="4355" width="25.28515625" style="2" customWidth="1"/>
    <col min="4356" max="4356" width="14" style="2" customWidth="1"/>
    <col min="4357" max="4357" width="12.85546875" style="2" customWidth="1"/>
    <col min="4358" max="4358" width="14.28515625" style="2" customWidth="1"/>
    <col min="4359" max="4359" width="12.140625" style="2" customWidth="1"/>
    <col min="4360" max="4360" width="10.85546875" style="2" customWidth="1"/>
    <col min="4361" max="4361" width="9" style="2" customWidth="1"/>
    <col min="4362" max="4362" width="10" style="2" customWidth="1"/>
    <col min="4363" max="4363" width="0" style="2" hidden="1" customWidth="1"/>
    <col min="4364" max="4364" width="9.140625" style="2"/>
    <col min="4365" max="4365" width="11.28515625" style="2" customWidth="1"/>
    <col min="4366" max="4366" width="11.5703125" style="2" customWidth="1"/>
    <col min="4367" max="4608" width="9.140625" style="2"/>
    <col min="4609" max="4609" width="29.42578125" style="2" customWidth="1"/>
    <col min="4610" max="4610" width="13.140625" style="2" customWidth="1"/>
    <col min="4611" max="4611" width="25.28515625" style="2" customWidth="1"/>
    <col min="4612" max="4612" width="14" style="2" customWidth="1"/>
    <col min="4613" max="4613" width="12.85546875" style="2" customWidth="1"/>
    <col min="4614" max="4614" width="14.28515625" style="2" customWidth="1"/>
    <col min="4615" max="4615" width="12.140625" style="2" customWidth="1"/>
    <col min="4616" max="4616" width="10.85546875" style="2" customWidth="1"/>
    <col min="4617" max="4617" width="9" style="2" customWidth="1"/>
    <col min="4618" max="4618" width="10" style="2" customWidth="1"/>
    <col min="4619" max="4619" width="0" style="2" hidden="1" customWidth="1"/>
    <col min="4620" max="4620" width="9.140625" style="2"/>
    <col min="4621" max="4621" width="11.28515625" style="2" customWidth="1"/>
    <col min="4622" max="4622" width="11.5703125" style="2" customWidth="1"/>
    <col min="4623" max="4864" width="9.140625" style="2"/>
    <col min="4865" max="4865" width="29.42578125" style="2" customWidth="1"/>
    <col min="4866" max="4866" width="13.140625" style="2" customWidth="1"/>
    <col min="4867" max="4867" width="25.28515625" style="2" customWidth="1"/>
    <col min="4868" max="4868" width="14" style="2" customWidth="1"/>
    <col min="4869" max="4869" width="12.85546875" style="2" customWidth="1"/>
    <col min="4870" max="4870" width="14.28515625" style="2" customWidth="1"/>
    <col min="4871" max="4871" width="12.140625" style="2" customWidth="1"/>
    <col min="4872" max="4872" width="10.85546875" style="2" customWidth="1"/>
    <col min="4873" max="4873" width="9" style="2" customWidth="1"/>
    <col min="4874" max="4874" width="10" style="2" customWidth="1"/>
    <col min="4875" max="4875" width="0" style="2" hidden="1" customWidth="1"/>
    <col min="4876" max="4876" width="9.140625" style="2"/>
    <col min="4877" max="4877" width="11.28515625" style="2" customWidth="1"/>
    <col min="4878" max="4878" width="11.5703125" style="2" customWidth="1"/>
    <col min="4879" max="5120" width="9.140625" style="2"/>
    <col min="5121" max="5121" width="29.42578125" style="2" customWidth="1"/>
    <col min="5122" max="5122" width="13.140625" style="2" customWidth="1"/>
    <col min="5123" max="5123" width="25.28515625" style="2" customWidth="1"/>
    <col min="5124" max="5124" width="14" style="2" customWidth="1"/>
    <col min="5125" max="5125" width="12.85546875" style="2" customWidth="1"/>
    <col min="5126" max="5126" width="14.28515625" style="2" customWidth="1"/>
    <col min="5127" max="5127" width="12.140625" style="2" customWidth="1"/>
    <col min="5128" max="5128" width="10.85546875" style="2" customWidth="1"/>
    <col min="5129" max="5129" width="9" style="2" customWidth="1"/>
    <col min="5130" max="5130" width="10" style="2" customWidth="1"/>
    <col min="5131" max="5131" width="0" style="2" hidden="1" customWidth="1"/>
    <col min="5132" max="5132" width="9.140625" style="2"/>
    <col min="5133" max="5133" width="11.28515625" style="2" customWidth="1"/>
    <col min="5134" max="5134" width="11.5703125" style="2" customWidth="1"/>
    <col min="5135" max="5376" width="9.140625" style="2"/>
    <col min="5377" max="5377" width="29.42578125" style="2" customWidth="1"/>
    <col min="5378" max="5378" width="13.140625" style="2" customWidth="1"/>
    <col min="5379" max="5379" width="25.28515625" style="2" customWidth="1"/>
    <col min="5380" max="5380" width="14" style="2" customWidth="1"/>
    <col min="5381" max="5381" width="12.85546875" style="2" customWidth="1"/>
    <col min="5382" max="5382" width="14.28515625" style="2" customWidth="1"/>
    <col min="5383" max="5383" width="12.140625" style="2" customWidth="1"/>
    <col min="5384" max="5384" width="10.85546875" style="2" customWidth="1"/>
    <col min="5385" max="5385" width="9" style="2" customWidth="1"/>
    <col min="5386" max="5386" width="10" style="2" customWidth="1"/>
    <col min="5387" max="5387" width="0" style="2" hidden="1" customWidth="1"/>
    <col min="5388" max="5388" width="9.140625" style="2"/>
    <col min="5389" max="5389" width="11.28515625" style="2" customWidth="1"/>
    <col min="5390" max="5390" width="11.5703125" style="2" customWidth="1"/>
    <col min="5391" max="5632" width="9.140625" style="2"/>
    <col min="5633" max="5633" width="29.42578125" style="2" customWidth="1"/>
    <col min="5634" max="5634" width="13.140625" style="2" customWidth="1"/>
    <col min="5635" max="5635" width="25.28515625" style="2" customWidth="1"/>
    <col min="5636" max="5636" width="14" style="2" customWidth="1"/>
    <col min="5637" max="5637" width="12.85546875" style="2" customWidth="1"/>
    <col min="5638" max="5638" width="14.28515625" style="2" customWidth="1"/>
    <col min="5639" max="5639" width="12.140625" style="2" customWidth="1"/>
    <col min="5640" max="5640" width="10.85546875" style="2" customWidth="1"/>
    <col min="5641" max="5641" width="9" style="2" customWidth="1"/>
    <col min="5642" max="5642" width="10" style="2" customWidth="1"/>
    <col min="5643" max="5643" width="0" style="2" hidden="1" customWidth="1"/>
    <col min="5644" max="5644" width="9.140625" style="2"/>
    <col min="5645" max="5645" width="11.28515625" style="2" customWidth="1"/>
    <col min="5646" max="5646" width="11.5703125" style="2" customWidth="1"/>
    <col min="5647" max="5888" width="9.140625" style="2"/>
    <col min="5889" max="5889" width="29.42578125" style="2" customWidth="1"/>
    <col min="5890" max="5890" width="13.140625" style="2" customWidth="1"/>
    <col min="5891" max="5891" width="25.28515625" style="2" customWidth="1"/>
    <col min="5892" max="5892" width="14" style="2" customWidth="1"/>
    <col min="5893" max="5893" width="12.85546875" style="2" customWidth="1"/>
    <col min="5894" max="5894" width="14.28515625" style="2" customWidth="1"/>
    <col min="5895" max="5895" width="12.140625" style="2" customWidth="1"/>
    <col min="5896" max="5896" width="10.85546875" style="2" customWidth="1"/>
    <col min="5897" max="5897" width="9" style="2" customWidth="1"/>
    <col min="5898" max="5898" width="10" style="2" customWidth="1"/>
    <col min="5899" max="5899" width="0" style="2" hidden="1" customWidth="1"/>
    <col min="5900" max="5900" width="9.140625" style="2"/>
    <col min="5901" max="5901" width="11.28515625" style="2" customWidth="1"/>
    <col min="5902" max="5902" width="11.5703125" style="2" customWidth="1"/>
    <col min="5903" max="6144" width="9.140625" style="2"/>
    <col min="6145" max="6145" width="29.42578125" style="2" customWidth="1"/>
    <col min="6146" max="6146" width="13.140625" style="2" customWidth="1"/>
    <col min="6147" max="6147" width="25.28515625" style="2" customWidth="1"/>
    <col min="6148" max="6148" width="14" style="2" customWidth="1"/>
    <col min="6149" max="6149" width="12.85546875" style="2" customWidth="1"/>
    <col min="6150" max="6150" width="14.28515625" style="2" customWidth="1"/>
    <col min="6151" max="6151" width="12.140625" style="2" customWidth="1"/>
    <col min="6152" max="6152" width="10.85546875" style="2" customWidth="1"/>
    <col min="6153" max="6153" width="9" style="2" customWidth="1"/>
    <col min="6154" max="6154" width="10" style="2" customWidth="1"/>
    <col min="6155" max="6155" width="0" style="2" hidden="1" customWidth="1"/>
    <col min="6156" max="6156" width="9.140625" style="2"/>
    <col min="6157" max="6157" width="11.28515625" style="2" customWidth="1"/>
    <col min="6158" max="6158" width="11.5703125" style="2" customWidth="1"/>
    <col min="6159" max="6400" width="9.140625" style="2"/>
    <col min="6401" max="6401" width="29.42578125" style="2" customWidth="1"/>
    <col min="6402" max="6402" width="13.140625" style="2" customWidth="1"/>
    <col min="6403" max="6403" width="25.28515625" style="2" customWidth="1"/>
    <col min="6404" max="6404" width="14" style="2" customWidth="1"/>
    <col min="6405" max="6405" width="12.85546875" style="2" customWidth="1"/>
    <col min="6406" max="6406" width="14.28515625" style="2" customWidth="1"/>
    <col min="6407" max="6407" width="12.140625" style="2" customWidth="1"/>
    <col min="6408" max="6408" width="10.85546875" style="2" customWidth="1"/>
    <col min="6409" max="6409" width="9" style="2" customWidth="1"/>
    <col min="6410" max="6410" width="10" style="2" customWidth="1"/>
    <col min="6411" max="6411" width="0" style="2" hidden="1" customWidth="1"/>
    <col min="6412" max="6412" width="9.140625" style="2"/>
    <col min="6413" max="6413" width="11.28515625" style="2" customWidth="1"/>
    <col min="6414" max="6414" width="11.5703125" style="2" customWidth="1"/>
    <col min="6415" max="6656" width="9.140625" style="2"/>
    <col min="6657" max="6657" width="29.42578125" style="2" customWidth="1"/>
    <col min="6658" max="6658" width="13.140625" style="2" customWidth="1"/>
    <col min="6659" max="6659" width="25.28515625" style="2" customWidth="1"/>
    <col min="6660" max="6660" width="14" style="2" customWidth="1"/>
    <col min="6661" max="6661" width="12.85546875" style="2" customWidth="1"/>
    <col min="6662" max="6662" width="14.28515625" style="2" customWidth="1"/>
    <col min="6663" max="6663" width="12.140625" style="2" customWidth="1"/>
    <col min="6664" max="6664" width="10.85546875" style="2" customWidth="1"/>
    <col min="6665" max="6665" width="9" style="2" customWidth="1"/>
    <col min="6666" max="6666" width="10" style="2" customWidth="1"/>
    <col min="6667" max="6667" width="0" style="2" hidden="1" customWidth="1"/>
    <col min="6668" max="6668" width="9.140625" style="2"/>
    <col min="6669" max="6669" width="11.28515625" style="2" customWidth="1"/>
    <col min="6670" max="6670" width="11.5703125" style="2" customWidth="1"/>
    <col min="6671" max="6912" width="9.140625" style="2"/>
    <col min="6913" max="6913" width="29.42578125" style="2" customWidth="1"/>
    <col min="6914" max="6914" width="13.140625" style="2" customWidth="1"/>
    <col min="6915" max="6915" width="25.28515625" style="2" customWidth="1"/>
    <col min="6916" max="6916" width="14" style="2" customWidth="1"/>
    <col min="6917" max="6917" width="12.85546875" style="2" customWidth="1"/>
    <col min="6918" max="6918" width="14.28515625" style="2" customWidth="1"/>
    <col min="6919" max="6919" width="12.140625" style="2" customWidth="1"/>
    <col min="6920" max="6920" width="10.85546875" style="2" customWidth="1"/>
    <col min="6921" max="6921" width="9" style="2" customWidth="1"/>
    <col min="6922" max="6922" width="10" style="2" customWidth="1"/>
    <col min="6923" max="6923" width="0" style="2" hidden="1" customWidth="1"/>
    <col min="6924" max="6924" width="9.140625" style="2"/>
    <col min="6925" max="6925" width="11.28515625" style="2" customWidth="1"/>
    <col min="6926" max="6926" width="11.5703125" style="2" customWidth="1"/>
    <col min="6927" max="7168" width="9.140625" style="2"/>
    <col min="7169" max="7169" width="29.42578125" style="2" customWidth="1"/>
    <col min="7170" max="7170" width="13.140625" style="2" customWidth="1"/>
    <col min="7171" max="7171" width="25.28515625" style="2" customWidth="1"/>
    <col min="7172" max="7172" width="14" style="2" customWidth="1"/>
    <col min="7173" max="7173" width="12.85546875" style="2" customWidth="1"/>
    <col min="7174" max="7174" width="14.28515625" style="2" customWidth="1"/>
    <col min="7175" max="7175" width="12.140625" style="2" customWidth="1"/>
    <col min="7176" max="7176" width="10.85546875" style="2" customWidth="1"/>
    <col min="7177" max="7177" width="9" style="2" customWidth="1"/>
    <col min="7178" max="7178" width="10" style="2" customWidth="1"/>
    <col min="7179" max="7179" width="0" style="2" hidden="1" customWidth="1"/>
    <col min="7180" max="7180" width="9.140625" style="2"/>
    <col min="7181" max="7181" width="11.28515625" style="2" customWidth="1"/>
    <col min="7182" max="7182" width="11.5703125" style="2" customWidth="1"/>
    <col min="7183" max="7424" width="9.140625" style="2"/>
    <col min="7425" max="7425" width="29.42578125" style="2" customWidth="1"/>
    <col min="7426" max="7426" width="13.140625" style="2" customWidth="1"/>
    <col min="7427" max="7427" width="25.28515625" style="2" customWidth="1"/>
    <col min="7428" max="7428" width="14" style="2" customWidth="1"/>
    <col min="7429" max="7429" width="12.85546875" style="2" customWidth="1"/>
    <col min="7430" max="7430" width="14.28515625" style="2" customWidth="1"/>
    <col min="7431" max="7431" width="12.140625" style="2" customWidth="1"/>
    <col min="7432" max="7432" width="10.85546875" style="2" customWidth="1"/>
    <col min="7433" max="7433" width="9" style="2" customWidth="1"/>
    <col min="7434" max="7434" width="10" style="2" customWidth="1"/>
    <col min="7435" max="7435" width="0" style="2" hidden="1" customWidth="1"/>
    <col min="7436" max="7436" width="9.140625" style="2"/>
    <col min="7437" max="7437" width="11.28515625" style="2" customWidth="1"/>
    <col min="7438" max="7438" width="11.5703125" style="2" customWidth="1"/>
    <col min="7439" max="7680" width="9.140625" style="2"/>
    <col min="7681" max="7681" width="29.42578125" style="2" customWidth="1"/>
    <col min="7682" max="7682" width="13.140625" style="2" customWidth="1"/>
    <col min="7683" max="7683" width="25.28515625" style="2" customWidth="1"/>
    <col min="7684" max="7684" width="14" style="2" customWidth="1"/>
    <col min="7685" max="7685" width="12.85546875" style="2" customWidth="1"/>
    <col min="7686" max="7686" width="14.28515625" style="2" customWidth="1"/>
    <col min="7687" max="7687" width="12.140625" style="2" customWidth="1"/>
    <col min="7688" max="7688" width="10.85546875" style="2" customWidth="1"/>
    <col min="7689" max="7689" width="9" style="2" customWidth="1"/>
    <col min="7690" max="7690" width="10" style="2" customWidth="1"/>
    <col min="7691" max="7691" width="0" style="2" hidden="1" customWidth="1"/>
    <col min="7692" max="7692" width="9.140625" style="2"/>
    <col min="7693" max="7693" width="11.28515625" style="2" customWidth="1"/>
    <col min="7694" max="7694" width="11.5703125" style="2" customWidth="1"/>
    <col min="7695" max="7936" width="9.140625" style="2"/>
    <col min="7937" max="7937" width="29.42578125" style="2" customWidth="1"/>
    <col min="7938" max="7938" width="13.140625" style="2" customWidth="1"/>
    <col min="7939" max="7939" width="25.28515625" style="2" customWidth="1"/>
    <col min="7940" max="7940" width="14" style="2" customWidth="1"/>
    <col min="7941" max="7941" width="12.85546875" style="2" customWidth="1"/>
    <col min="7942" max="7942" width="14.28515625" style="2" customWidth="1"/>
    <col min="7943" max="7943" width="12.140625" style="2" customWidth="1"/>
    <col min="7944" max="7944" width="10.85546875" style="2" customWidth="1"/>
    <col min="7945" max="7945" width="9" style="2" customWidth="1"/>
    <col min="7946" max="7946" width="10" style="2" customWidth="1"/>
    <col min="7947" max="7947" width="0" style="2" hidden="1" customWidth="1"/>
    <col min="7948" max="7948" width="9.140625" style="2"/>
    <col min="7949" max="7949" width="11.28515625" style="2" customWidth="1"/>
    <col min="7950" max="7950" width="11.5703125" style="2" customWidth="1"/>
    <col min="7951" max="8192" width="9.140625" style="2"/>
    <col min="8193" max="8193" width="29.42578125" style="2" customWidth="1"/>
    <col min="8194" max="8194" width="13.140625" style="2" customWidth="1"/>
    <col min="8195" max="8195" width="25.28515625" style="2" customWidth="1"/>
    <col min="8196" max="8196" width="14" style="2" customWidth="1"/>
    <col min="8197" max="8197" width="12.85546875" style="2" customWidth="1"/>
    <col min="8198" max="8198" width="14.28515625" style="2" customWidth="1"/>
    <col min="8199" max="8199" width="12.140625" style="2" customWidth="1"/>
    <col min="8200" max="8200" width="10.85546875" style="2" customWidth="1"/>
    <col min="8201" max="8201" width="9" style="2" customWidth="1"/>
    <col min="8202" max="8202" width="10" style="2" customWidth="1"/>
    <col min="8203" max="8203" width="0" style="2" hidden="1" customWidth="1"/>
    <col min="8204" max="8204" width="9.140625" style="2"/>
    <col min="8205" max="8205" width="11.28515625" style="2" customWidth="1"/>
    <col min="8206" max="8206" width="11.5703125" style="2" customWidth="1"/>
    <col min="8207" max="8448" width="9.140625" style="2"/>
    <col min="8449" max="8449" width="29.42578125" style="2" customWidth="1"/>
    <col min="8450" max="8450" width="13.140625" style="2" customWidth="1"/>
    <col min="8451" max="8451" width="25.28515625" style="2" customWidth="1"/>
    <col min="8452" max="8452" width="14" style="2" customWidth="1"/>
    <col min="8453" max="8453" width="12.85546875" style="2" customWidth="1"/>
    <col min="8454" max="8454" width="14.28515625" style="2" customWidth="1"/>
    <col min="8455" max="8455" width="12.140625" style="2" customWidth="1"/>
    <col min="8456" max="8456" width="10.85546875" style="2" customWidth="1"/>
    <col min="8457" max="8457" width="9" style="2" customWidth="1"/>
    <col min="8458" max="8458" width="10" style="2" customWidth="1"/>
    <col min="8459" max="8459" width="0" style="2" hidden="1" customWidth="1"/>
    <col min="8460" max="8460" width="9.140625" style="2"/>
    <col min="8461" max="8461" width="11.28515625" style="2" customWidth="1"/>
    <col min="8462" max="8462" width="11.5703125" style="2" customWidth="1"/>
    <col min="8463" max="8704" width="9.140625" style="2"/>
    <col min="8705" max="8705" width="29.42578125" style="2" customWidth="1"/>
    <col min="8706" max="8706" width="13.140625" style="2" customWidth="1"/>
    <col min="8707" max="8707" width="25.28515625" style="2" customWidth="1"/>
    <col min="8708" max="8708" width="14" style="2" customWidth="1"/>
    <col min="8709" max="8709" width="12.85546875" style="2" customWidth="1"/>
    <col min="8710" max="8710" width="14.28515625" style="2" customWidth="1"/>
    <col min="8711" max="8711" width="12.140625" style="2" customWidth="1"/>
    <col min="8712" max="8712" width="10.85546875" style="2" customWidth="1"/>
    <col min="8713" max="8713" width="9" style="2" customWidth="1"/>
    <col min="8714" max="8714" width="10" style="2" customWidth="1"/>
    <col min="8715" max="8715" width="0" style="2" hidden="1" customWidth="1"/>
    <col min="8716" max="8716" width="9.140625" style="2"/>
    <col min="8717" max="8717" width="11.28515625" style="2" customWidth="1"/>
    <col min="8718" max="8718" width="11.5703125" style="2" customWidth="1"/>
    <col min="8719" max="8960" width="9.140625" style="2"/>
    <col min="8961" max="8961" width="29.42578125" style="2" customWidth="1"/>
    <col min="8962" max="8962" width="13.140625" style="2" customWidth="1"/>
    <col min="8963" max="8963" width="25.28515625" style="2" customWidth="1"/>
    <col min="8964" max="8964" width="14" style="2" customWidth="1"/>
    <col min="8965" max="8965" width="12.85546875" style="2" customWidth="1"/>
    <col min="8966" max="8966" width="14.28515625" style="2" customWidth="1"/>
    <col min="8967" max="8967" width="12.140625" style="2" customWidth="1"/>
    <col min="8968" max="8968" width="10.85546875" style="2" customWidth="1"/>
    <col min="8969" max="8969" width="9" style="2" customWidth="1"/>
    <col min="8970" max="8970" width="10" style="2" customWidth="1"/>
    <col min="8971" max="8971" width="0" style="2" hidden="1" customWidth="1"/>
    <col min="8972" max="8972" width="9.140625" style="2"/>
    <col min="8973" max="8973" width="11.28515625" style="2" customWidth="1"/>
    <col min="8974" max="8974" width="11.5703125" style="2" customWidth="1"/>
    <col min="8975" max="9216" width="9.140625" style="2"/>
    <col min="9217" max="9217" width="29.42578125" style="2" customWidth="1"/>
    <col min="9218" max="9218" width="13.140625" style="2" customWidth="1"/>
    <col min="9219" max="9219" width="25.28515625" style="2" customWidth="1"/>
    <col min="9220" max="9220" width="14" style="2" customWidth="1"/>
    <col min="9221" max="9221" width="12.85546875" style="2" customWidth="1"/>
    <col min="9222" max="9222" width="14.28515625" style="2" customWidth="1"/>
    <col min="9223" max="9223" width="12.140625" style="2" customWidth="1"/>
    <col min="9224" max="9224" width="10.85546875" style="2" customWidth="1"/>
    <col min="9225" max="9225" width="9" style="2" customWidth="1"/>
    <col min="9226" max="9226" width="10" style="2" customWidth="1"/>
    <col min="9227" max="9227" width="0" style="2" hidden="1" customWidth="1"/>
    <col min="9228" max="9228" width="9.140625" style="2"/>
    <col min="9229" max="9229" width="11.28515625" style="2" customWidth="1"/>
    <col min="9230" max="9230" width="11.5703125" style="2" customWidth="1"/>
    <col min="9231" max="9472" width="9.140625" style="2"/>
    <col min="9473" max="9473" width="29.42578125" style="2" customWidth="1"/>
    <col min="9474" max="9474" width="13.140625" style="2" customWidth="1"/>
    <col min="9475" max="9475" width="25.28515625" style="2" customWidth="1"/>
    <col min="9476" max="9476" width="14" style="2" customWidth="1"/>
    <col min="9477" max="9477" width="12.85546875" style="2" customWidth="1"/>
    <col min="9478" max="9478" width="14.28515625" style="2" customWidth="1"/>
    <col min="9479" max="9479" width="12.140625" style="2" customWidth="1"/>
    <col min="9480" max="9480" width="10.85546875" style="2" customWidth="1"/>
    <col min="9481" max="9481" width="9" style="2" customWidth="1"/>
    <col min="9482" max="9482" width="10" style="2" customWidth="1"/>
    <col min="9483" max="9483" width="0" style="2" hidden="1" customWidth="1"/>
    <col min="9484" max="9484" width="9.140625" style="2"/>
    <col min="9485" max="9485" width="11.28515625" style="2" customWidth="1"/>
    <col min="9486" max="9486" width="11.5703125" style="2" customWidth="1"/>
    <col min="9487" max="9728" width="9.140625" style="2"/>
    <col min="9729" max="9729" width="29.42578125" style="2" customWidth="1"/>
    <col min="9730" max="9730" width="13.140625" style="2" customWidth="1"/>
    <col min="9731" max="9731" width="25.28515625" style="2" customWidth="1"/>
    <col min="9732" max="9732" width="14" style="2" customWidth="1"/>
    <col min="9733" max="9733" width="12.85546875" style="2" customWidth="1"/>
    <col min="9734" max="9734" width="14.28515625" style="2" customWidth="1"/>
    <col min="9735" max="9735" width="12.140625" style="2" customWidth="1"/>
    <col min="9736" max="9736" width="10.85546875" style="2" customWidth="1"/>
    <col min="9737" max="9737" width="9" style="2" customWidth="1"/>
    <col min="9738" max="9738" width="10" style="2" customWidth="1"/>
    <col min="9739" max="9739" width="0" style="2" hidden="1" customWidth="1"/>
    <col min="9740" max="9740" width="9.140625" style="2"/>
    <col min="9741" max="9741" width="11.28515625" style="2" customWidth="1"/>
    <col min="9742" max="9742" width="11.5703125" style="2" customWidth="1"/>
    <col min="9743" max="9984" width="9.140625" style="2"/>
    <col min="9985" max="9985" width="29.42578125" style="2" customWidth="1"/>
    <col min="9986" max="9986" width="13.140625" style="2" customWidth="1"/>
    <col min="9987" max="9987" width="25.28515625" style="2" customWidth="1"/>
    <col min="9988" max="9988" width="14" style="2" customWidth="1"/>
    <col min="9989" max="9989" width="12.85546875" style="2" customWidth="1"/>
    <col min="9990" max="9990" width="14.28515625" style="2" customWidth="1"/>
    <col min="9991" max="9991" width="12.140625" style="2" customWidth="1"/>
    <col min="9992" max="9992" width="10.85546875" style="2" customWidth="1"/>
    <col min="9993" max="9993" width="9" style="2" customWidth="1"/>
    <col min="9994" max="9994" width="10" style="2" customWidth="1"/>
    <col min="9995" max="9995" width="0" style="2" hidden="1" customWidth="1"/>
    <col min="9996" max="9996" width="9.140625" style="2"/>
    <col min="9997" max="9997" width="11.28515625" style="2" customWidth="1"/>
    <col min="9998" max="9998" width="11.5703125" style="2" customWidth="1"/>
    <col min="9999" max="10240" width="9.140625" style="2"/>
    <col min="10241" max="10241" width="29.42578125" style="2" customWidth="1"/>
    <col min="10242" max="10242" width="13.140625" style="2" customWidth="1"/>
    <col min="10243" max="10243" width="25.28515625" style="2" customWidth="1"/>
    <col min="10244" max="10244" width="14" style="2" customWidth="1"/>
    <col min="10245" max="10245" width="12.85546875" style="2" customWidth="1"/>
    <col min="10246" max="10246" width="14.28515625" style="2" customWidth="1"/>
    <col min="10247" max="10247" width="12.140625" style="2" customWidth="1"/>
    <col min="10248" max="10248" width="10.85546875" style="2" customWidth="1"/>
    <col min="10249" max="10249" width="9" style="2" customWidth="1"/>
    <col min="10250" max="10250" width="10" style="2" customWidth="1"/>
    <col min="10251" max="10251" width="0" style="2" hidden="1" customWidth="1"/>
    <col min="10252" max="10252" width="9.140625" style="2"/>
    <col min="10253" max="10253" width="11.28515625" style="2" customWidth="1"/>
    <col min="10254" max="10254" width="11.5703125" style="2" customWidth="1"/>
    <col min="10255" max="10496" width="9.140625" style="2"/>
    <col min="10497" max="10497" width="29.42578125" style="2" customWidth="1"/>
    <col min="10498" max="10498" width="13.140625" style="2" customWidth="1"/>
    <col min="10499" max="10499" width="25.28515625" style="2" customWidth="1"/>
    <col min="10500" max="10500" width="14" style="2" customWidth="1"/>
    <col min="10501" max="10501" width="12.85546875" style="2" customWidth="1"/>
    <col min="10502" max="10502" width="14.28515625" style="2" customWidth="1"/>
    <col min="10503" max="10503" width="12.140625" style="2" customWidth="1"/>
    <col min="10504" max="10504" width="10.85546875" style="2" customWidth="1"/>
    <col min="10505" max="10505" width="9" style="2" customWidth="1"/>
    <col min="10506" max="10506" width="10" style="2" customWidth="1"/>
    <col min="10507" max="10507" width="0" style="2" hidden="1" customWidth="1"/>
    <col min="10508" max="10508" width="9.140625" style="2"/>
    <col min="10509" max="10509" width="11.28515625" style="2" customWidth="1"/>
    <col min="10510" max="10510" width="11.5703125" style="2" customWidth="1"/>
    <col min="10511" max="10752" width="9.140625" style="2"/>
    <col min="10753" max="10753" width="29.42578125" style="2" customWidth="1"/>
    <col min="10754" max="10754" width="13.140625" style="2" customWidth="1"/>
    <col min="10755" max="10755" width="25.28515625" style="2" customWidth="1"/>
    <col min="10756" max="10756" width="14" style="2" customWidth="1"/>
    <col min="10757" max="10757" width="12.85546875" style="2" customWidth="1"/>
    <col min="10758" max="10758" width="14.28515625" style="2" customWidth="1"/>
    <col min="10759" max="10759" width="12.140625" style="2" customWidth="1"/>
    <col min="10760" max="10760" width="10.85546875" style="2" customWidth="1"/>
    <col min="10761" max="10761" width="9" style="2" customWidth="1"/>
    <col min="10762" max="10762" width="10" style="2" customWidth="1"/>
    <col min="10763" max="10763" width="0" style="2" hidden="1" customWidth="1"/>
    <col min="10764" max="10764" width="9.140625" style="2"/>
    <col min="10765" max="10765" width="11.28515625" style="2" customWidth="1"/>
    <col min="10766" max="10766" width="11.5703125" style="2" customWidth="1"/>
    <col min="10767" max="11008" width="9.140625" style="2"/>
    <col min="11009" max="11009" width="29.42578125" style="2" customWidth="1"/>
    <col min="11010" max="11010" width="13.140625" style="2" customWidth="1"/>
    <col min="11011" max="11011" width="25.28515625" style="2" customWidth="1"/>
    <col min="11012" max="11012" width="14" style="2" customWidth="1"/>
    <col min="11013" max="11013" width="12.85546875" style="2" customWidth="1"/>
    <col min="11014" max="11014" width="14.28515625" style="2" customWidth="1"/>
    <col min="11015" max="11015" width="12.140625" style="2" customWidth="1"/>
    <col min="11016" max="11016" width="10.85546875" style="2" customWidth="1"/>
    <col min="11017" max="11017" width="9" style="2" customWidth="1"/>
    <col min="11018" max="11018" width="10" style="2" customWidth="1"/>
    <col min="11019" max="11019" width="0" style="2" hidden="1" customWidth="1"/>
    <col min="11020" max="11020" width="9.140625" style="2"/>
    <col min="11021" max="11021" width="11.28515625" style="2" customWidth="1"/>
    <col min="11022" max="11022" width="11.5703125" style="2" customWidth="1"/>
    <col min="11023" max="11264" width="9.140625" style="2"/>
    <col min="11265" max="11265" width="29.42578125" style="2" customWidth="1"/>
    <col min="11266" max="11266" width="13.140625" style="2" customWidth="1"/>
    <col min="11267" max="11267" width="25.28515625" style="2" customWidth="1"/>
    <col min="11268" max="11268" width="14" style="2" customWidth="1"/>
    <col min="11269" max="11269" width="12.85546875" style="2" customWidth="1"/>
    <col min="11270" max="11270" width="14.28515625" style="2" customWidth="1"/>
    <col min="11271" max="11271" width="12.140625" style="2" customWidth="1"/>
    <col min="11272" max="11272" width="10.85546875" style="2" customWidth="1"/>
    <col min="11273" max="11273" width="9" style="2" customWidth="1"/>
    <col min="11274" max="11274" width="10" style="2" customWidth="1"/>
    <col min="11275" max="11275" width="0" style="2" hidden="1" customWidth="1"/>
    <col min="11276" max="11276" width="9.140625" style="2"/>
    <col min="11277" max="11277" width="11.28515625" style="2" customWidth="1"/>
    <col min="11278" max="11278" width="11.5703125" style="2" customWidth="1"/>
    <col min="11279" max="11520" width="9.140625" style="2"/>
    <col min="11521" max="11521" width="29.42578125" style="2" customWidth="1"/>
    <col min="11522" max="11522" width="13.140625" style="2" customWidth="1"/>
    <col min="11523" max="11523" width="25.28515625" style="2" customWidth="1"/>
    <col min="11524" max="11524" width="14" style="2" customWidth="1"/>
    <col min="11525" max="11525" width="12.85546875" style="2" customWidth="1"/>
    <col min="11526" max="11526" width="14.28515625" style="2" customWidth="1"/>
    <col min="11527" max="11527" width="12.140625" style="2" customWidth="1"/>
    <col min="11528" max="11528" width="10.85546875" style="2" customWidth="1"/>
    <col min="11529" max="11529" width="9" style="2" customWidth="1"/>
    <col min="11530" max="11530" width="10" style="2" customWidth="1"/>
    <col min="11531" max="11531" width="0" style="2" hidden="1" customWidth="1"/>
    <col min="11532" max="11532" width="9.140625" style="2"/>
    <col min="11533" max="11533" width="11.28515625" style="2" customWidth="1"/>
    <col min="11534" max="11534" width="11.5703125" style="2" customWidth="1"/>
    <col min="11535" max="11776" width="9.140625" style="2"/>
    <col min="11777" max="11777" width="29.42578125" style="2" customWidth="1"/>
    <col min="11778" max="11778" width="13.140625" style="2" customWidth="1"/>
    <col min="11779" max="11779" width="25.28515625" style="2" customWidth="1"/>
    <col min="11780" max="11780" width="14" style="2" customWidth="1"/>
    <col min="11781" max="11781" width="12.85546875" style="2" customWidth="1"/>
    <col min="11782" max="11782" width="14.28515625" style="2" customWidth="1"/>
    <col min="11783" max="11783" width="12.140625" style="2" customWidth="1"/>
    <col min="11784" max="11784" width="10.85546875" style="2" customWidth="1"/>
    <col min="11785" max="11785" width="9" style="2" customWidth="1"/>
    <col min="11786" max="11786" width="10" style="2" customWidth="1"/>
    <col min="11787" max="11787" width="0" style="2" hidden="1" customWidth="1"/>
    <col min="11788" max="11788" width="9.140625" style="2"/>
    <col min="11789" max="11789" width="11.28515625" style="2" customWidth="1"/>
    <col min="11790" max="11790" width="11.5703125" style="2" customWidth="1"/>
    <col min="11791" max="12032" width="9.140625" style="2"/>
    <col min="12033" max="12033" width="29.42578125" style="2" customWidth="1"/>
    <col min="12034" max="12034" width="13.140625" style="2" customWidth="1"/>
    <col min="12035" max="12035" width="25.28515625" style="2" customWidth="1"/>
    <col min="12036" max="12036" width="14" style="2" customWidth="1"/>
    <col min="12037" max="12037" width="12.85546875" style="2" customWidth="1"/>
    <col min="12038" max="12038" width="14.28515625" style="2" customWidth="1"/>
    <col min="12039" max="12039" width="12.140625" style="2" customWidth="1"/>
    <col min="12040" max="12040" width="10.85546875" style="2" customWidth="1"/>
    <col min="12041" max="12041" width="9" style="2" customWidth="1"/>
    <col min="12042" max="12042" width="10" style="2" customWidth="1"/>
    <col min="12043" max="12043" width="0" style="2" hidden="1" customWidth="1"/>
    <col min="12044" max="12044" width="9.140625" style="2"/>
    <col min="12045" max="12045" width="11.28515625" style="2" customWidth="1"/>
    <col min="12046" max="12046" width="11.5703125" style="2" customWidth="1"/>
    <col min="12047" max="12288" width="9.140625" style="2"/>
    <col min="12289" max="12289" width="29.42578125" style="2" customWidth="1"/>
    <col min="12290" max="12290" width="13.140625" style="2" customWidth="1"/>
    <col min="12291" max="12291" width="25.28515625" style="2" customWidth="1"/>
    <col min="12292" max="12292" width="14" style="2" customWidth="1"/>
    <col min="12293" max="12293" width="12.85546875" style="2" customWidth="1"/>
    <col min="12294" max="12294" width="14.28515625" style="2" customWidth="1"/>
    <col min="12295" max="12295" width="12.140625" style="2" customWidth="1"/>
    <col min="12296" max="12296" width="10.85546875" style="2" customWidth="1"/>
    <col min="12297" max="12297" width="9" style="2" customWidth="1"/>
    <col min="12298" max="12298" width="10" style="2" customWidth="1"/>
    <col min="12299" max="12299" width="0" style="2" hidden="1" customWidth="1"/>
    <col min="12300" max="12300" width="9.140625" style="2"/>
    <col min="12301" max="12301" width="11.28515625" style="2" customWidth="1"/>
    <col min="12302" max="12302" width="11.5703125" style="2" customWidth="1"/>
    <col min="12303" max="12544" width="9.140625" style="2"/>
    <col min="12545" max="12545" width="29.42578125" style="2" customWidth="1"/>
    <col min="12546" max="12546" width="13.140625" style="2" customWidth="1"/>
    <col min="12547" max="12547" width="25.28515625" style="2" customWidth="1"/>
    <col min="12548" max="12548" width="14" style="2" customWidth="1"/>
    <col min="12549" max="12549" width="12.85546875" style="2" customWidth="1"/>
    <col min="12550" max="12550" width="14.28515625" style="2" customWidth="1"/>
    <col min="12551" max="12551" width="12.140625" style="2" customWidth="1"/>
    <col min="12552" max="12552" width="10.85546875" style="2" customWidth="1"/>
    <col min="12553" max="12553" width="9" style="2" customWidth="1"/>
    <col min="12554" max="12554" width="10" style="2" customWidth="1"/>
    <col min="12555" max="12555" width="0" style="2" hidden="1" customWidth="1"/>
    <col min="12556" max="12556" width="9.140625" style="2"/>
    <col min="12557" max="12557" width="11.28515625" style="2" customWidth="1"/>
    <col min="12558" max="12558" width="11.5703125" style="2" customWidth="1"/>
    <col min="12559" max="12800" width="9.140625" style="2"/>
    <col min="12801" max="12801" width="29.42578125" style="2" customWidth="1"/>
    <col min="12802" max="12802" width="13.140625" style="2" customWidth="1"/>
    <col min="12803" max="12803" width="25.28515625" style="2" customWidth="1"/>
    <col min="12804" max="12804" width="14" style="2" customWidth="1"/>
    <col min="12805" max="12805" width="12.85546875" style="2" customWidth="1"/>
    <col min="12806" max="12806" width="14.28515625" style="2" customWidth="1"/>
    <col min="12807" max="12807" width="12.140625" style="2" customWidth="1"/>
    <col min="12808" max="12808" width="10.85546875" style="2" customWidth="1"/>
    <col min="12809" max="12809" width="9" style="2" customWidth="1"/>
    <col min="12810" max="12810" width="10" style="2" customWidth="1"/>
    <col min="12811" max="12811" width="0" style="2" hidden="1" customWidth="1"/>
    <col min="12812" max="12812" width="9.140625" style="2"/>
    <col min="12813" max="12813" width="11.28515625" style="2" customWidth="1"/>
    <col min="12814" max="12814" width="11.5703125" style="2" customWidth="1"/>
    <col min="12815" max="13056" width="9.140625" style="2"/>
    <col min="13057" max="13057" width="29.42578125" style="2" customWidth="1"/>
    <col min="13058" max="13058" width="13.140625" style="2" customWidth="1"/>
    <col min="13059" max="13059" width="25.28515625" style="2" customWidth="1"/>
    <col min="13060" max="13060" width="14" style="2" customWidth="1"/>
    <col min="13061" max="13061" width="12.85546875" style="2" customWidth="1"/>
    <col min="13062" max="13062" width="14.28515625" style="2" customWidth="1"/>
    <col min="13063" max="13063" width="12.140625" style="2" customWidth="1"/>
    <col min="13064" max="13064" width="10.85546875" style="2" customWidth="1"/>
    <col min="13065" max="13065" width="9" style="2" customWidth="1"/>
    <col min="13066" max="13066" width="10" style="2" customWidth="1"/>
    <col min="13067" max="13067" width="0" style="2" hidden="1" customWidth="1"/>
    <col min="13068" max="13068" width="9.140625" style="2"/>
    <col min="13069" max="13069" width="11.28515625" style="2" customWidth="1"/>
    <col min="13070" max="13070" width="11.5703125" style="2" customWidth="1"/>
    <col min="13071" max="13312" width="9.140625" style="2"/>
    <col min="13313" max="13313" width="29.42578125" style="2" customWidth="1"/>
    <col min="13314" max="13314" width="13.140625" style="2" customWidth="1"/>
    <col min="13315" max="13315" width="25.28515625" style="2" customWidth="1"/>
    <col min="13316" max="13316" width="14" style="2" customWidth="1"/>
    <col min="13317" max="13317" width="12.85546875" style="2" customWidth="1"/>
    <col min="13318" max="13318" width="14.28515625" style="2" customWidth="1"/>
    <col min="13319" max="13319" width="12.140625" style="2" customWidth="1"/>
    <col min="13320" max="13320" width="10.85546875" style="2" customWidth="1"/>
    <col min="13321" max="13321" width="9" style="2" customWidth="1"/>
    <col min="13322" max="13322" width="10" style="2" customWidth="1"/>
    <col min="13323" max="13323" width="0" style="2" hidden="1" customWidth="1"/>
    <col min="13324" max="13324" width="9.140625" style="2"/>
    <col min="13325" max="13325" width="11.28515625" style="2" customWidth="1"/>
    <col min="13326" max="13326" width="11.5703125" style="2" customWidth="1"/>
    <col min="13327" max="13568" width="9.140625" style="2"/>
    <col min="13569" max="13569" width="29.42578125" style="2" customWidth="1"/>
    <col min="13570" max="13570" width="13.140625" style="2" customWidth="1"/>
    <col min="13571" max="13571" width="25.28515625" style="2" customWidth="1"/>
    <col min="13572" max="13572" width="14" style="2" customWidth="1"/>
    <col min="13573" max="13573" width="12.85546875" style="2" customWidth="1"/>
    <col min="13574" max="13574" width="14.28515625" style="2" customWidth="1"/>
    <col min="13575" max="13575" width="12.140625" style="2" customWidth="1"/>
    <col min="13576" max="13576" width="10.85546875" style="2" customWidth="1"/>
    <col min="13577" max="13577" width="9" style="2" customWidth="1"/>
    <col min="13578" max="13578" width="10" style="2" customWidth="1"/>
    <col min="13579" max="13579" width="0" style="2" hidden="1" customWidth="1"/>
    <col min="13580" max="13580" width="9.140625" style="2"/>
    <col min="13581" max="13581" width="11.28515625" style="2" customWidth="1"/>
    <col min="13582" max="13582" width="11.5703125" style="2" customWidth="1"/>
    <col min="13583" max="13824" width="9.140625" style="2"/>
    <col min="13825" max="13825" width="29.42578125" style="2" customWidth="1"/>
    <col min="13826" max="13826" width="13.140625" style="2" customWidth="1"/>
    <col min="13827" max="13827" width="25.28515625" style="2" customWidth="1"/>
    <col min="13828" max="13828" width="14" style="2" customWidth="1"/>
    <col min="13829" max="13829" width="12.85546875" style="2" customWidth="1"/>
    <col min="13830" max="13830" width="14.28515625" style="2" customWidth="1"/>
    <col min="13831" max="13831" width="12.140625" style="2" customWidth="1"/>
    <col min="13832" max="13832" width="10.85546875" style="2" customWidth="1"/>
    <col min="13833" max="13833" width="9" style="2" customWidth="1"/>
    <col min="13834" max="13834" width="10" style="2" customWidth="1"/>
    <col min="13835" max="13835" width="0" style="2" hidden="1" customWidth="1"/>
    <col min="13836" max="13836" width="9.140625" style="2"/>
    <col min="13837" max="13837" width="11.28515625" style="2" customWidth="1"/>
    <col min="13838" max="13838" width="11.5703125" style="2" customWidth="1"/>
    <col min="13839" max="14080" width="9.140625" style="2"/>
    <col min="14081" max="14081" width="29.42578125" style="2" customWidth="1"/>
    <col min="14082" max="14082" width="13.140625" style="2" customWidth="1"/>
    <col min="14083" max="14083" width="25.28515625" style="2" customWidth="1"/>
    <col min="14084" max="14084" width="14" style="2" customWidth="1"/>
    <col min="14085" max="14085" width="12.85546875" style="2" customWidth="1"/>
    <col min="14086" max="14086" width="14.28515625" style="2" customWidth="1"/>
    <col min="14087" max="14087" width="12.140625" style="2" customWidth="1"/>
    <col min="14088" max="14088" width="10.85546875" style="2" customWidth="1"/>
    <col min="14089" max="14089" width="9" style="2" customWidth="1"/>
    <col min="14090" max="14090" width="10" style="2" customWidth="1"/>
    <col min="14091" max="14091" width="0" style="2" hidden="1" customWidth="1"/>
    <col min="14092" max="14092" width="9.140625" style="2"/>
    <col min="14093" max="14093" width="11.28515625" style="2" customWidth="1"/>
    <col min="14094" max="14094" width="11.5703125" style="2" customWidth="1"/>
    <col min="14095" max="14336" width="9.140625" style="2"/>
    <col min="14337" max="14337" width="29.42578125" style="2" customWidth="1"/>
    <col min="14338" max="14338" width="13.140625" style="2" customWidth="1"/>
    <col min="14339" max="14339" width="25.28515625" style="2" customWidth="1"/>
    <col min="14340" max="14340" width="14" style="2" customWidth="1"/>
    <col min="14341" max="14341" width="12.85546875" style="2" customWidth="1"/>
    <col min="14342" max="14342" width="14.28515625" style="2" customWidth="1"/>
    <col min="14343" max="14343" width="12.140625" style="2" customWidth="1"/>
    <col min="14344" max="14344" width="10.85546875" style="2" customWidth="1"/>
    <col min="14345" max="14345" width="9" style="2" customWidth="1"/>
    <col min="14346" max="14346" width="10" style="2" customWidth="1"/>
    <col min="14347" max="14347" width="0" style="2" hidden="1" customWidth="1"/>
    <col min="14348" max="14348" width="9.140625" style="2"/>
    <col min="14349" max="14349" width="11.28515625" style="2" customWidth="1"/>
    <col min="14350" max="14350" width="11.5703125" style="2" customWidth="1"/>
    <col min="14351" max="14592" width="9.140625" style="2"/>
    <col min="14593" max="14593" width="29.42578125" style="2" customWidth="1"/>
    <col min="14594" max="14594" width="13.140625" style="2" customWidth="1"/>
    <col min="14595" max="14595" width="25.28515625" style="2" customWidth="1"/>
    <col min="14596" max="14596" width="14" style="2" customWidth="1"/>
    <col min="14597" max="14597" width="12.85546875" style="2" customWidth="1"/>
    <col min="14598" max="14598" width="14.28515625" style="2" customWidth="1"/>
    <col min="14599" max="14599" width="12.140625" style="2" customWidth="1"/>
    <col min="14600" max="14600" width="10.85546875" style="2" customWidth="1"/>
    <col min="14601" max="14601" width="9" style="2" customWidth="1"/>
    <col min="14602" max="14602" width="10" style="2" customWidth="1"/>
    <col min="14603" max="14603" width="0" style="2" hidden="1" customWidth="1"/>
    <col min="14604" max="14604" width="9.140625" style="2"/>
    <col min="14605" max="14605" width="11.28515625" style="2" customWidth="1"/>
    <col min="14606" max="14606" width="11.5703125" style="2" customWidth="1"/>
    <col min="14607" max="14848" width="9.140625" style="2"/>
    <col min="14849" max="14849" width="29.42578125" style="2" customWidth="1"/>
    <col min="14850" max="14850" width="13.140625" style="2" customWidth="1"/>
    <col min="14851" max="14851" width="25.28515625" style="2" customWidth="1"/>
    <col min="14852" max="14852" width="14" style="2" customWidth="1"/>
    <col min="14853" max="14853" width="12.85546875" style="2" customWidth="1"/>
    <col min="14854" max="14854" width="14.28515625" style="2" customWidth="1"/>
    <col min="14855" max="14855" width="12.140625" style="2" customWidth="1"/>
    <col min="14856" max="14856" width="10.85546875" style="2" customWidth="1"/>
    <col min="14857" max="14857" width="9" style="2" customWidth="1"/>
    <col min="14858" max="14858" width="10" style="2" customWidth="1"/>
    <col min="14859" max="14859" width="0" style="2" hidden="1" customWidth="1"/>
    <col min="14860" max="14860" width="9.140625" style="2"/>
    <col min="14861" max="14861" width="11.28515625" style="2" customWidth="1"/>
    <col min="14862" max="14862" width="11.5703125" style="2" customWidth="1"/>
    <col min="14863" max="15104" width="9.140625" style="2"/>
    <col min="15105" max="15105" width="29.42578125" style="2" customWidth="1"/>
    <col min="15106" max="15106" width="13.140625" style="2" customWidth="1"/>
    <col min="15107" max="15107" width="25.28515625" style="2" customWidth="1"/>
    <col min="15108" max="15108" width="14" style="2" customWidth="1"/>
    <col min="15109" max="15109" width="12.85546875" style="2" customWidth="1"/>
    <col min="15110" max="15110" width="14.28515625" style="2" customWidth="1"/>
    <col min="15111" max="15111" width="12.140625" style="2" customWidth="1"/>
    <col min="15112" max="15112" width="10.85546875" style="2" customWidth="1"/>
    <col min="15113" max="15113" width="9" style="2" customWidth="1"/>
    <col min="15114" max="15114" width="10" style="2" customWidth="1"/>
    <col min="15115" max="15115" width="0" style="2" hidden="1" customWidth="1"/>
    <col min="15116" max="15116" width="9.140625" style="2"/>
    <col min="15117" max="15117" width="11.28515625" style="2" customWidth="1"/>
    <col min="15118" max="15118" width="11.5703125" style="2" customWidth="1"/>
    <col min="15119" max="15360" width="9.140625" style="2"/>
    <col min="15361" max="15361" width="29.42578125" style="2" customWidth="1"/>
    <col min="15362" max="15362" width="13.140625" style="2" customWidth="1"/>
    <col min="15363" max="15363" width="25.28515625" style="2" customWidth="1"/>
    <col min="15364" max="15364" width="14" style="2" customWidth="1"/>
    <col min="15365" max="15365" width="12.85546875" style="2" customWidth="1"/>
    <col min="15366" max="15366" width="14.28515625" style="2" customWidth="1"/>
    <col min="15367" max="15367" width="12.140625" style="2" customWidth="1"/>
    <col min="15368" max="15368" width="10.85546875" style="2" customWidth="1"/>
    <col min="15369" max="15369" width="9" style="2" customWidth="1"/>
    <col min="15370" max="15370" width="10" style="2" customWidth="1"/>
    <col min="15371" max="15371" width="0" style="2" hidden="1" customWidth="1"/>
    <col min="15372" max="15372" width="9.140625" style="2"/>
    <col min="15373" max="15373" width="11.28515625" style="2" customWidth="1"/>
    <col min="15374" max="15374" width="11.5703125" style="2" customWidth="1"/>
    <col min="15375" max="15616" width="9.140625" style="2"/>
    <col min="15617" max="15617" width="29.42578125" style="2" customWidth="1"/>
    <col min="15618" max="15618" width="13.140625" style="2" customWidth="1"/>
    <col min="15619" max="15619" width="25.28515625" style="2" customWidth="1"/>
    <col min="15620" max="15620" width="14" style="2" customWidth="1"/>
    <col min="15621" max="15621" width="12.85546875" style="2" customWidth="1"/>
    <col min="15622" max="15622" width="14.28515625" style="2" customWidth="1"/>
    <col min="15623" max="15623" width="12.140625" style="2" customWidth="1"/>
    <col min="15624" max="15624" width="10.85546875" style="2" customWidth="1"/>
    <col min="15625" max="15625" width="9" style="2" customWidth="1"/>
    <col min="15626" max="15626" width="10" style="2" customWidth="1"/>
    <col min="15627" max="15627" width="0" style="2" hidden="1" customWidth="1"/>
    <col min="15628" max="15628" width="9.140625" style="2"/>
    <col min="15629" max="15629" width="11.28515625" style="2" customWidth="1"/>
    <col min="15630" max="15630" width="11.5703125" style="2" customWidth="1"/>
    <col min="15631" max="15872" width="9.140625" style="2"/>
    <col min="15873" max="15873" width="29.42578125" style="2" customWidth="1"/>
    <col min="15874" max="15874" width="13.140625" style="2" customWidth="1"/>
    <col min="15875" max="15875" width="25.28515625" style="2" customWidth="1"/>
    <col min="15876" max="15876" width="14" style="2" customWidth="1"/>
    <col min="15877" max="15877" width="12.85546875" style="2" customWidth="1"/>
    <col min="15878" max="15878" width="14.28515625" style="2" customWidth="1"/>
    <col min="15879" max="15879" width="12.140625" style="2" customWidth="1"/>
    <col min="15880" max="15880" width="10.85546875" style="2" customWidth="1"/>
    <col min="15881" max="15881" width="9" style="2" customWidth="1"/>
    <col min="15882" max="15882" width="10" style="2" customWidth="1"/>
    <col min="15883" max="15883" width="0" style="2" hidden="1" customWidth="1"/>
    <col min="15884" max="15884" width="9.140625" style="2"/>
    <col min="15885" max="15885" width="11.28515625" style="2" customWidth="1"/>
    <col min="15886" max="15886" width="11.5703125" style="2" customWidth="1"/>
    <col min="15887" max="16128" width="9.140625" style="2"/>
    <col min="16129" max="16129" width="29.42578125" style="2" customWidth="1"/>
    <col min="16130" max="16130" width="13.140625" style="2" customWidth="1"/>
    <col min="16131" max="16131" width="25.28515625" style="2" customWidth="1"/>
    <col min="16132" max="16132" width="14" style="2" customWidth="1"/>
    <col min="16133" max="16133" width="12.85546875" style="2" customWidth="1"/>
    <col min="16134" max="16134" width="14.28515625" style="2" customWidth="1"/>
    <col min="16135" max="16135" width="12.140625" style="2" customWidth="1"/>
    <col min="16136" max="16136" width="10.85546875" style="2" customWidth="1"/>
    <col min="16137" max="16137" width="9" style="2" customWidth="1"/>
    <col min="16138" max="16138" width="10" style="2" customWidth="1"/>
    <col min="16139" max="16139" width="0" style="2" hidden="1" customWidth="1"/>
    <col min="16140" max="16140" width="9.140625" style="2"/>
    <col min="16141" max="16141" width="11.28515625" style="2" customWidth="1"/>
    <col min="16142" max="16142" width="11.5703125" style="2" customWidth="1"/>
    <col min="16143" max="16384" width="9.140625" style="2"/>
  </cols>
  <sheetData>
    <row r="1" spans="1:11">
      <c r="A1" s="1"/>
      <c r="B1" s="1"/>
      <c r="F1" s="155"/>
      <c r="G1" s="156" t="s">
        <v>58</v>
      </c>
    </row>
    <row r="2" spans="1:11">
      <c r="F2" s="156"/>
      <c r="G2" s="156" t="s">
        <v>59</v>
      </c>
      <c r="H2" s="4"/>
      <c r="I2" s="4"/>
      <c r="J2" s="4"/>
    </row>
    <row r="3" spans="1:11">
      <c r="F3" s="155"/>
      <c r="G3" s="156" t="s">
        <v>60</v>
      </c>
      <c r="H3" s="4"/>
      <c r="I3" s="4"/>
      <c r="J3" s="4"/>
    </row>
    <row r="4" spans="1:11">
      <c r="A4" s="1"/>
      <c r="B4" s="1"/>
      <c r="C4" s="492" t="s">
        <v>61</v>
      </c>
      <c r="D4" s="492"/>
      <c r="E4" s="492"/>
      <c r="F4" s="492"/>
      <c r="G4" s="492"/>
    </row>
    <row r="5" spans="1:11">
      <c r="A5" s="1"/>
      <c r="B5" s="1"/>
      <c r="E5" s="2" t="s">
        <v>161</v>
      </c>
    </row>
    <row r="6" spans="1:11" ht="63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1" ht="15.75">
      <c r="A7" s="1"/>
      <c r="B7" s="1"/>
      <c r="C7" s="6" t="s">
        <v>6</v>
      </c>
      <c r="D7" s="7">
        <f>G103</f>
        <v>68</v>
      </c>
      <c r="E7" s="7">
        <f>J103</f>
        <v>954</v>
      </c>
      <c r="F7" s="7">
        <f>H103</f>
        <v>181</v>
      </c>
      <c r="G7" s="7">
        <f>I103</f>
        <v>83</v>
      </c>
      <c r="I7" s="1"/>
    </row>
    <row r="8" spans="1:11" ht="31.5">
      <c r="A8" s="1"/>
      <c r="B8" s="1"/>
      <c r="C8" s="6" t="s">
        <v>7</v>
      </c>
      <c r="D8" s="7">
        <f>G129</f>
        <v>12</v>
      </c>
      <c r="E8" s="7">
        <f>J129</f>
        <v>169</v>
      </c>
      <c r="F8" s="7">
        <f>H129</f>
        <v>31</v>
      </c>
      <c r="G8" s="8">
        <v>0</v>
      </c>
      <c r="I8" s="1"/>
    </row>
    <row r="9" spans="1:11" ht="22.15" customHeight="1">
      <c r="C9" s="6" t="s">
        <v>8</v>
      </c>
      <c r="D9" s="7">
        <f>G141</f>
        <v>4</v>
      </c>
      <c r="E9" s="7">
        <f>J141</f>
        <v>59</v>
      </c>
      <c r="F9" s="7">
        <f>H141</f>
        <v>10</v>
      </c>
      <c r="G9" s="8">
        <v>0</v>
      </c>
    </row>
    <row r="10" spans="1:11" ht="15.75">
      <c r="C10" s="6" t="s">
        <v>9</v>
      </c>
      <c r="D10" s="7">
        <f>G152</f>
        <v>4</v>
      </c>
      <c r="E10" s="7">
        <f>J152</f>
        <v>63</v>
      </c>
      <c r="F10" s="7">
        <f>H152</f>
        <v>6</v>
      </c>
      <c r="G10" s="8">
        <v>0</v>
      </c>
    </row>
    <row r="11" spans="1:11" ht="31.5">
      <c r="C11" s="6" t="s">
        <v>10</v>
      </c>
      <c r="D11" s="7">
        <f>G204</f>
        <v>31</v>
      </c>
      <c r="E11" s="7">
        <f>J204</f>
        <v>490</v>
      </c>
      <c r="F11" s="7">
        <f>H204</f>
        <v>104</v>
      </c>
      <c r="G11" s="8">
        <v>0</v>
      </c>
    </row>
    <row r="12" spans="1:11" ht="31.5" customHeight="1">
      <c r="C12" s="5" t="s">
        <v>11</v>
      </c>
      <c r="D12" s="9">
        <f>SUM(D7:D11)</f>
        <v>119</v>
      </c>
      <c r="E12" s="9">
        <f>SUM(E7:E11)</f>
        <v>1735</v>
      </c>
      <c r="F12" s="9">
        <f>SUM(F7:F11)</f>
        <v>332</v>
      </c>
      <c r="G12" s="5">
        <f>SUM(G7:G11)</f>
        <v>83</v>
      </c>
    </row>
    <row r="13" spans="1:11" ht="13.15" customHeight="1">
      <c r="A13" s="10"/>
      <c r="B13" s="10"/>
      <c r="C13" s="11" t="s">
        <v>62</v>
      </c>
      <c r="D13" s="12"/>
      <c r="E13" s="157">
        <f>E14-E12</f>
        <v>-133</v>
      </c>
      <c r="F13" s="158">
        <f>F14-F12</f>
        <v>1</v>
      </c>
      <c r="G13" s="11"/>
      <c r="H13" s="10"/>
    </row>
    <row r="14" spans="1:11">
      <c r="E14" s="14">
        <v>1602</v>
      </c>
      <c r="F14" s="14">
        <v>333</v>
      </c>
    </row>
    <row r="15" spans="1:11" ht="0.75" customHeight="1"/>
    <row r="16" spans="1:11" ht="36" customHeight="1">
      <c r="A16" s="460" t="s">
        <v>12</v>
      </c>
      <c r="B16" s="460" t="s">
        <v>13</v>
      </c>
      <c r="C16" s="460" t="s">
        <v>14</v>
      </c>
      <c r="D16" s="460" t="s">
        <v>15</v>
      </c>
      <c r="E16" s="460" t="s">
        <v>16</v>
      </c>
      <c r="F16" s="460" t="s">
        <v>17</v>
      </c>
      <c r="G16" s="460" t="s">
        <v>18</v>
      </c>
      <c r="H16" s="15" t="s">
        <v>19</v>
      </c>
      <c r="I16" s="460" t="s">
        <v>20</v>
      </c>
      <c r="J16" s="16" t="s">
        <v>21</v>
      </c>
      <c r="K16" s="159" t="s">
        <v>63</v>
      </c>
    </row>
    <row r="17" spans="1:14" ht="12" customHeight="1">
      <c r="A17" s="461"/>
      <c r="B17" s="461"/>
      <c r="C17" s="461"/>
      <c r="D17" s="461"/>
      <c r="E17" s="461"/>
      <c r="F17" s="461"/>
      <c r="G17" s="461"/>
      <c r="H17" s="17" t="s">
        <v>22</v>
      </c>
      <c r="I17" s="461"/>
      <c r="J17" s="17" t="s">
        <v>22</v>
      </c>
      <c r="K17" s="160"/>
      <c r="M17" s="161"/>
      <c r="N17" s="161"/>
    </row>
    <row r="18" spans="1:14">
      <c r="A18" s="462" t="s">
        <v>23</v>
      </c>
      <c r="B18" s="463"/>
      <c r="C18" s="463"/>
      <c r="D18" s="463"/>
      <c r="E18" s="463"/>
      <c r="F18" s="463"/>
      <c r="G18" s="463"/>
      <c r="H18" s="463"/>
      <c r="I18" s="463"/>
      <c r="J18" s="464"/>
      <c r="M18" s="161"/>
      <c r="N18" s="161"/>
    </row>
    <row r="19" spans="1:14" ht="13.15" customHeight="1">
      <c r="A19" s="465" t="s">
        <v>64</v>
      </c>
      <c r="B19" s="466">
        <v>1</v>
      </c>
      <c r="C19" s="466" t="s">
        <v>65</v>
      </c>
      <c r="D19" s="162">
        <v>1</v>
      </c>
      <c r="E19" s="162">
        <v>36</v>
      </c>
      <c r="F19" s="163">
        <v>1</v>
      </c>
      <c r="G19" s="164">
        <v>1</v>
      </c>
      <c r="H19" s="165">
        <v>1</v>
      </c>
      <c r="I19" s="163">
        <v>1</v>
      </c>
      <c r="J19" s="166">
        <v>15</v>
      </c>
      <c r="K19" s="2">
        <v>1</v>
      </c>
      <c r="L19" s="2" t="s">
        <v>29</v>
      </c>
      <c r="M19" s="161"/>
      <c r="N19" s="161"/>
    </row>
    <row r="20" spans="1:14" ht="13.15" customHeight="1">
      <c r="A20" s="453"/>
      <c r="B20" s="458"/>
      <c r="C20" s="467"/>
      <c r="D20" s="167">
        <v>1</v>
      </c>
      <c r="E20" s="167">
        <v>36</v>
      </c>
      <c r="F20" s="168">
        <v>1</v>
      </c>
      <c r="G20" s="169">
        <v>1</v>
      </c>
      <c r="H20" s="170">
        <v>1</v>
      </c>
      <c r="I20" s="168">
        <v>1</v>
      </c>
      <c r="J20" s="171">
        <v>14</v>
      </c>
      <c r="K20" s="2">
        <v>1</v>
      </c>
      <c r="L20" s="2" t="s">
        <v>30</v>
      </c>
      <c r="M20" s="172"/>
      <c r="N20" s="172"/>
    </row>
    <row r="21" spans="1:14" ht="13.15" customHeight="1">
      <c r="A21" s="453"/>
      <c r="B21" s="458"/>
      <c r="C21" s="467"/>
      <c r="D21" s="167">
        <v>1</v>
      </c>
      <c r="E21" s="167">
        <v>36</v>
      </c>
      <c r="F21" s="168">
        <v>1</v>
      </c>
      <c r="G21" s="169">
        <v>1</v>
      </c>
      <c r="H21" s="170">
        <v>1</v>
      </c>
      <c r="I21" s="168">
        <v>1</v>
      </c>
      <c r="J21" s="171">
        <v>14</v>
      </c>
      <c r="K21" s="2">
        <v>1</v>
      </c>
      <c r="L21" s="2" t="s">
        <v>31</v>
      </c>
      <c r="M21" s="172"/>
      <c r="N21" s="172"/>
    </row>
    <row r="22" spans="1:14" ht="13.15" customHeight="1">
      <c r="A22" s="453"/>
      <c r="B22" s="458"/>
      <c r="C22" s="467"/>
      <c r="D22" s="167">
        <v>1</v>
      </c>
      <c r="E22" s="167">
        <v>36</v>
      </c>
      <c r="F22" s="168">
        <v>1</v>
      </c>
      <c r="G22" s="169">
        <v>1</v>
      </c>
      <c r="H22" s="170">
        <v>1</v>
      </c>
      <c r="I22" s="168">
        <v>1</v>
      </c>
      <c r="J22" s="171">
        <v>15</v>
      </c>
      <c r="K22" s="2">
        <v>1</v>
      </c>
      <c r="L22" s="2" t="s">
        <v>43</v>
      </c>
      <c r="M22" s="172"/>
      <c r="N22" s="172"/>
    </row>
    <row r="23" spans="1:14" ht="13.15" customHeight="1">
      <c r="A23" s="453"/>
      <c r="B23" s="458"/>
      <c r="C23" s="467"/>
      <c r="D23" s="167">
        <v>1</v>
      </c>
      <c r="E23" s="167">
        <v>36</v>
      </c>
      <c r="F23" s="168">
        <v>1</v>
      </c>
      <c r="G23" s="169">
        <v>1</v>
      </c>
      <c r="H23" s="170">
        <v>1</v>
      </c>
      <c r="I23" s="168">
        <v>1</v>
      </c>
      <c r="J23" s="171">
        <v>10</v>
      </c>
      <c r="K23" s="2">
        <v>1</v>
      </c>
      <c r="L23" s="2" t="s">
        <v>52</v>
      </c>
      <c r="M23" s="172"/>
      <c r="N23" s="172"/>
    </row>
    <row r="24" spans="1:14" ht="13.15" customHeight="1">
      <c r="A24" s="454"/>
      <c r="B24" s="459"/>
      <c r="C24" s="467"/>
      <c r="D24" s="173">
        <v>1</v>
      </c>
      <c r="E24" s="173">
        <v>36</v>
      </c>
      <c r="F24" s="174">
        <v>1</v>
      </c>
      <c r="G24" s="175">
        <v>1</v>
      </c>
      <c r="H24" s="176">
        <v>1</v>
      </c>
      <c r="I24" s="174">
        <v>1</v>
      </c>
      <c r="J24" s="177">
        <v>14</v>
      </c>
      <c r="K24" s="2">
        <v>2</v>
      </c>
      <c r="L24" s="2" t="s">
        <v>53</v>
      </c>
      <c r="M24" s="172"/>
      <c r="N24" s="172"/>
    </row>
    <row r="25" spans="1:14" ht="13.15" customHeight="1">
      <c r="A25" s="465" t="s">
        <v>66</v>
      </c>
      <c r="B25" s="467" t="s">
        <v>158</v>
      </c>
      <c r="C25" s="467"/>
      <c r="D25" s="178">
        <v>1</v>
      </c>
      <c r="E25" s="178">
        <v>32</v>
      </c>
      <c r="F25" s="179">
        <v>1</v>
      </c>
      <c r="G25" s="180">
        <v>1</v>
      </c>
      <c r="H25" s="181">
        <v>1</v>
      </c>
      <c r="I25" s="179">
        <v>1</v>
      </c>
      <c r="J25" s="182">
        <v>15</v>
      </c>
      <c r="L25" s="2" t="s">
        <v>67</v>
      </c>
      <c r="M25" s="172"/>
      <c r="N25" s="172"/>
    </row>
    <row r="26" spans="1:14" ht="13.15" customHeight="1">
      <c r="A26" s="468"/>
      <c r="B26" s="469"/>
      <c r="C26" s="467"/>
      <c r="D26" s="173">
        <v>1</v>
      </c>
      <c r="E26" s="173">
        <v>32</v>
      </c>
      <c r="F26" s="174">
        <v>1</v>
      </c>
      <c r="G26" s="175">
        <v>1</v>
      </c>
      <c r="H26" s="176">
        <v>1</v>
      </c>
      <c r="I26" s="174">
        <v>1</v>
      </c>
      <c r="J26" s="177">
        <v>15</v>
      </c>
      <c r="L26" s="2" t="s">
        <v>68</v>
      </c>
      <c r="M26" s="172"/>
      <c r="N26" s="172"/>
    </row>
    <row r="27" spans="1:14">
      <c r="A27" s="183"/>
      <c r="B27" s="26"/>
      <c r="C27" s="27"/>
      <c r="D27" s="28"/>
      <c r="E27" s="29"/>
      <c r="F27" s="30" t="s">
        <v>26</v>
      </c>
      <c r="G27" s="184">
        <f>SUM(G19:G26)</f>
        <v>8</v>
      </c>
      <c r="H27" s="32">
        <f>SUM(H19:H26)</f>
        <v>8</v>
      </c>
      <c r="I27" s="185">
        <f>SUM(I19:I26)</f>
        <v>8</v>
      </c>
      <c r="J27" s="34">
        <f>SUM(J19:J26)</f>
        <v>112</v>
      </c>
      <c r="K27" s="186">
        <f>SUM(K19:K26)</f>
        <v>7</v>
      </c>
      <c r="M27" s="161"/>
      <c r="N27" s="161"/>
    </row>
    <row r="28" spans="1:14">
      <c r="A28" s="494" t="s">
        <v>69</v>
      </c>
      <c r="B28" s="495">
        <v>3</v>
      </c>
      <c r="C28" s="466" t="s">
        <v>65</v>
      </c>
      <c r="D28" s="187" t="s">
        <v>70</v>
      </c>
      <c r="E28" s="187" t="s">
        <v>71</v>
      </c>
      <c r="F28" s="36">
        <v>4</v>
      </c>
      <c r="G28" s="37">
        <v>1</v>
      </c>
      <c r="H28" s="165">
        <v>4</v>
      </c>
      <c r="I28" s="188">
        <v>4</v>
      </c>
      <c r="J28" s="36">
        <v>15</v>
      </c>
      <c r="L28" s="2" t="s">
        <v>29</v>
      </c>
      <c r="M28" s="161"/>
      <c r="N28" s="161"/>
    </row>
    <row r="29" spans="1:14">
      <c r="A29" s="494"/>
      <c r="B29" s="496"/>
      <c r="C29" s="469"/>
      <c r="D29" s="189">
        <v>3</v>
      </c>
      <c r="E29" s="189">
        <v>144</v>
      </c>
      <c r="F29" s="189">
        <v>4</v>
      </c>
      <c r="G29" s="190">
        <v>1</v>
      </c>
      <c r="H29" s="176">
        <v>4</v>
      </c>
      <c r="I29" s="191">
        <v>4</v>
      </c>
      <c r="J29" s="189">
        <v>15</v>
      </c>
      <c r="L29" s="2" t="s">
        <v>30</v>
      </c>
      <c r="M29" s="161"/>
      <c r="N29" s="161"/>
    </row>
    <row r="30" spans="1:14">
      <c r="A30" s="183"/>
      <c r="B30" s="47"/>
      <c r="C30" s="47"/>
      <c r="D30" s="192"/>
      <c r="E30" s="193"/>
      <c r="F30" s="194" t="s">
        <v>26</v>
      </c>
      <c r="G30" s="195">
        <f>SUM(G28:G29)</f>
        <v>2</v>
      </c>
      <c r="H30" s="195">
        <f>SUM(H28:H29)</f>
        <v>8</v>
      </c>
      <c r="I30" s="196">
        <f>SUM(I28:I29)</f>
        <v>8</v>
      </c>
      <c r="J30" s="34">
        <f>SUM(J28:J29)</f>
        <v>30</v>
      </c>
      <c r="K30" s="197"/>
      <c r="L30" s="14"/>
      <c r="M30" s="172"/>
      <c r="N30" s="161"/>
    </row>
    <row r="31" spans="1:14">
      <c r="A31" s="476" t="s">
        <v>72</v>
      </c>
      <c r="B31" s="479">
        <v>4</v>
      </c>
      <c r="C31" s="497" t="s">
        <v>25</v>
      </c>
      <c r="D31" s="35">
        <v>2</v>
      </c>
      <c r="E31" s="35">
        <v>144</v>
      </c>
      <c r="F31" s="198">
        <v>4</v>
      </c>
      <c r="G31" s="199">
        <v>1</v>
      </c>
      <c r="H31" s="200">
        <f>F31*G31</f>
        <v>4</v>
      </c>
      <c r="I31" s="198">
        <v>4</v>
      </c>
      <c r="J31" s="36">
        <v>15</v>
      </c>
      <c r="L31" s="2" t="s">
        <v>29</v>
      </c>
      <c r="M31" s="172"/>
      <c r="N31" s="161"/>
    </row>
    <row r="32" spans="1:14">
      <c r="A32" s="477"/>
      <c r="B32" s="480"/>
      <c r="C32" s="498"/>
      <c r="D32" s="39">
        <v>2</v>
      </c>
      <c r="E32" s="39">
        <v>144</v>
      </c>
      <c r="F32" s="201">
        <v>4</v>
      </c>
      <c r="G32" s="202">
        <v>1</v>
      </c>
      <c r="H32" s="203">
        <f>F32*G32</f>
        <v>4</v>
      </c>
      <c r="I32" s="201">
        <v>4</v>
      </c>
      <c r="J32" s="40">
        <v>15</v>
      </c>
      <c r="L32" s="2" t="s">
        <v>30</v>
      </c>
      <c r="M32" s="172"/>
      <c r="N32" s="161"/>
    </row>
    <row r="33" spans="1:14">
      <c r="A33" s="477"/>
      <c r="B33" s="480"/>
      <c r="C33" s="498"/>
      <c r="D33" s="39">
        <v>4</v>
      </c>
      <c r="E33" s="39">
        <v>144</v>
      </c>
      <c r="F33" s="201">
        <v>4</v>
      </c>
      <c r="G33" s="202">
        <v>1</v>
      </c>
      <c r="H33" s="203">
        <v>4</v>
      </c>
      <c r="I33" s="201">
        <v>4</v>
      </c>
      <c r="J33" s="40">
        <v>12</v>
      </c>
      <c r="L33" s="2" t="s">
        <v>31</v>
      </c>
      <c r="M33" s="172"/>
      <c r="N33" s="161"/>
    </row>
    <row r="34" spans="1:14">
      <c r="A34" s="478"/>
      <c r="B34" s="481"/>
      <c r="C34" s="498"/>
      <c r="D34" s="177">
        <v>1</v>
      </c>
      <c r="E34" s="204">
        <v>144</v>
      </c>
      <c r="F34" s="204">
        <v>4</v>
      </c>
      <c r="G34" s="205">
        <v>1</v>
      </c>
      <c r="H34" s="205">
        <f>F34*G34</f>
        <v>4</v>
      </c>
      <c r="I34" s="206">
        <v>4</v>
      </c>
      <c r="J34" s="177">
        <v>11</v>
      </c>
      <c r="K34" s="197"/>
      <c r="L34" s="2" t="s">
        <v>43</v>
      </c>
      <c r="M34" s="172"/>
      <c r="N34" s="161"/>
    </row>
    <row r="35" spans="1:14">
      <c r="A35" s="207" t="s">
        <v>73</v>
      </c>
      <c r="B35" s="208">
        <v>1</v>
      </c>
      <c r="C35" s="499"/>
      <c r="D35" s="209">
        <v>1</v>
      </c>
      <c r="E35" s="210">
        <v>72</v>
      </c>
      <c r="F35" s="210">
        <v>2</v>
      </c>
      <c r="G35" s="211">
        <v>1</v>
      </c>
      <c r="H35" s="211">
        <f>F35*G35</f>
        <v>2</v>
      </c>
      <c r="I35" s="212">
        <v>2</v>
      </c>
      <c r="J35" s="209">
        <v>10</v>
      </c>
      <c r="K35" s="197"/>
      <c r="L35" s="2" t="s">
        <v>52</v>
      </c>
      <c r="M35" s="161"/>
      <c r="N35" s="161"/>
    </row>
    <row r="36" spans="1:14">
      <c r="A36" s="213"/>
      <c r="B36" s="47"/>
      <c r="C36" s="27"/>
      <c r="D36" s="192"/>
      <c r="E36" s="193"/>
      <c r="F36" s="194" t="s">
        <v>26</v>
      </c>
      <c r="G36" s="195">
        <f>SUM(G31:G35)</f>
        <v>5</v>
      </c>
      <c r="H36" s="195">
        <f>SUM(H31:H35)</f>
        <v>18</v>
      </c>
      <c r="I36" s="196">
        <f>SUM(I31:I35)</f>
        <v>18</v>
      </c>
      <c r="J36" s="34">
        <f>SUM(J31:J35)</f>
        <v>63</v>
      </c>
      <c r="K36" s="197"/>
      <c r="L36" s="14"/>
      <c r="M36" s="172"/>
      <c r="N36" s="161"/>
    </row>
    <row r="37" spans="1:14">
      <c r="A37" s="452" t="s">
        <v>74</v>
      </c>
      <c r="B37" s="455">
        <v>3</v>
      </c>
      <c r="C37" s="455" t="s">
        <v>75</v>
      </c>
      <c r="D37" s="214">
        <v>2</v>
      </c>
      <c r="E37" s="55">
        <v>144</v>
      </c>
      <c r="F37" s="215">
        <v>4</v>
      </c>
      <c r="G37" s="216">
        <v>1</v>
      </c>
      <c r="H37" s="216">
        <f>F37*G37</f>
        <v>4</v>
      </c>
      <c r="I37" s="217"/>
      <c r="J37" s="215">
        <v>14</v>
      </c>
      <c r="L37" s="2" t="s">
        <v>29</v>
      </c>
      <c r="M37" s="172"/>
      <c r="N37" s="161"/>
    </row>
    <row r="38" spans="1:14">
      <c r="A38" s="493"/>
      <c r="B38" s="456"/>
      <c r="C38" s="456"/>
      <c r="D38" s="58">
        <v>3</v>
      </c>
      <c r="E38" s="58">
        <v>72</v>
      </c>
      <c r="F38" s="218">
        <v>2</v>
      </c>
      <c r="G38" s="219">
        <v>1</v>
      </c>
      <c r="H38" s="219">
        <v>2</v>
      </c>
      <c r="I38" s="220"/>
      <c r="J38" s="218">
        <v>11</v>
      </c>
      <c r="K38" s="2">
        <v>1</v>
      </c>
      <c r="L38" s="2" t="s">
        <v>30</v>
      </c>
      <c r="M38" s="172"/>
      <c r="N38" s="161"/>
    </row>
    <row r="39" spans="1:14">
      <c r="A39" s="493"/>
      <c r="B39" s="456"/>
      <c r="C39" s="456"/>
      <c r="D39" s="58">
        <v>1</v>
      </c>
      <c r="E39" s="58">
        <v>72</v>
      </c>
      <c r="F39" s="218">
        <v>2</v>
      </c>
      <c r="G39" s="219">
        <v>1</v>
      </c>
      <c r="H39" s="219">
        <v>2</v>
      </c>
      <c r="I39" s="220"/>
      <c r="J39" s="218">
        <v>14</v>
      </c>
      <c r="L39" s="2" t="s">
        <v>31</v>
      </c>
      <c r="M39" s="172"/>
      <c r="N39" s="161"/>
    </row>
    <row r="40" spans="1:14" ht="12" customHeight="1">
      <c r="A40" s="491"/>
      <c r="B40" s="456"/>
      <c r="C40" s="456"/>
      <c r="D40" s="61">
        <v>1</v>
      </c>
      <c r="E40" s="61">
        <v>72</v>
      </c>
      <c r="F40" s="221">
        <v>2</v>
      </c>
      <c r="G40" s="222">
        <v>1</v>
      </c>
      <c r="H40" s="222">
        <f>F40*G40</f>
        <v>2</v>
      </c>
      <c r="I40" s="223"/>
      <c r="J40" s="221">
        <v>15</v>
      </c>
      <c r="L40" s="2" t="s">
        <v>43</v>
      </c>
      <c r="M40" s="161"/>
      <c r="N40" s="161"/>
    </row>
    <row r="41" spans="1:14">
      <c r="A41" s="183"/>
      <c r="B41" s="27"/>
      <c r="C41" s="27"/>
      <c r="D41" s="192"/>
      <c r="E41" s="193"/>
      <c r="F41" s="194" t="s">
        <v>26</v>
      </c>
      <c r="G41" s="195">
        <f>SUM(G37:G40)</f>
        <v>4</v>
      </c>
      <c r="H41" s="195">
        <f>SUM(H37:H40)</f>
        <v>10</v>
      </c>
      <c r="I41" s="196">
        <f>SUM(I40:I40)</f>
        <v>0</v>
      </c>
      <c r="J41" s="34">
        <f>SUM(J37:J40)</f>
        <v>54</v>
      </c>
      <c r="K41" s="197">
        <f>SUM(K40:K40)</f>
        <v>0</v>
      </c>
      <c r="N41" s="161"/>
    </row>
    <row r="42" spans="1:14">
      <c r="A42" s="224" t="s">
        <v>76</v>
      </c>
      <c r="B42" s="225">
        <v>1</v>
      </c>
      <c r="C42" s="455" t="s">
        <v>77</v>
      </c>
      <c r="D42" s="226">
        <v>1</v>
      </c>
      <c r="E42" s="227">
        <v>72</v>
      </c>
      <c r="F42" s="227">
        <v>2</v>
      </c>
      <c r="G42" s="211">
        <v>1</v>
      </c>
      <c r="H42" s="211">
        <f>F42*G42</f>
        <v>2</v>
      </c>
      <c r="I42" s="228">
        <v>2</v>
      </c>
      <c r="J42" s="226">
        <v>14</v>
      </c>
      <c r="K42" s="229"/>
      <c r="L42" s="2" t="s">
        <v>29</v>
      </c>
      <c r="N42" s="161"/>
    </row>
    <row r="43" spans="1:14" ht="13.15" customHeight="1">
      <c r="A43" s="470" t="s">
        <v>78</v>
      </c>
      <c r="B43" s="473">
        <v>9</v>
      </c>
      <c r="C43" s="456"/>
      <c r="D43" s="35">
        <v>2</v>
      </c>
      <c r="E43" s="35">
        <v>144</v>
      </c>
      <c r="F43" s="36">
        <v>4</v>
      </c>
      <c r="G43" s="37">
        <v>1</v>
      </c>
      <c r="H43" s="230">
        <f>F43*G43</f>
        <v>4</v>
      </c>
      <c r="I43" s="230">
        <f>G43*H43</f>
        <v>4</v>
      </c>
      <c r="J43" s="36">
        <v>15</v>
      </c>
      <c r="K43" s="2">
        <v>1</v>
      </c>
      <c r="L43" s="2" t="s">
        <v>30</v>
      </c>
    </row>
    <row r="44" spans="1:14">
      <c r="A44" s="471"/>
      <c r="B44" s="474"/>
      <c r="C44" s="456"/>
      <c r="D44" s="39">
        <v>5</v>
      </c>
      <c r="E44" s="39">
        <v>288</v>
      </c>
      <c r="F44" s="40">
        <v>8</v>
      </c>
      <c r="G44" s="41">
        <v>1</v>
      </c>
      <c r="H44" s="231">
        <f t="shared" ref="H44:I47" si="0">F44*G44</f>
        <v>8</v>
      </c>
      <c r="I44" s="231">
        <f t="shared" si="0"/>
        <v>8</v>
      </c>
      <c r="J44" s="40">
        <v>15</v>
      </c>
      <c r="L44" s="2" t="s">
        <v>31</v>
      </c>
    </row>
    <row r="45" spans="1:14">
      <c r="A45" s="471"/>
      <c r="B45" s="474"/>
      <c r="C45" s="456"/>
      <c r="D45" s="39">
        <v>8</v>
      </c>
      <c r="E45" s="39">
        <v>288</v>
      </c>
      <c r="F45" s="39">
        <v>8</v>
      </c>
      <c r="G45" s="202">
        <v>1</v>
      </c>
      <c r="H45" s="231">
        <v>8</v>
      </c>
      <c r="I45" s="231">
        <v>8</v>
      </c>
      <c r="J45" s="39">
        <v>11</v>
      </c>
      <c r="L45" s="2" t="s">
        <v>43</v>
      </c>
    </row>
    <row r="46" spans="1:14">
      <c r="A46" s="471"/>
      <c r="B46" s="474"/>
      <c r="C46" s="456"/>
      <c r="D46" s="39">
        <v>8</v>
      </c>
      <c r="E46" s="39">
        <v>288</v>
      </c>
      <c r="F46" s="39">
        <v>8</v>
      </c>
      <c r="G46" s="202">
        <v>1</v>
      </c>
      <c r="H46" s="231">
        <f t="shared" si="0"/>
        <v>8</v>
      </c>
      <c r="I46" s="231">
        <f t="shared" si="0"/>
        <v>8</v>
      </c>
      <c r="J46" s="39">
        <v>13</v>
      </c>
      <c r="L46" s="2" t="s">
        <v>52</v>
      </c>
    </row>
    <row r="47" spans="1:14" ht="13.5" customHeight="1">
      <c r="A47" s="472"/>
      <c r="B47" s="475"/>
      <c r="C47" s="457"/>
      <c r="D47" s="43">
        <v>9</v>
      </c>
      <c r="E47" s="43">
        <v>288</v>
      </c>
      <c r="F47" s="43">
        <v>8</v>
      </c>
      <c r="G47" s="45">
        <v>1</v>
      </c>
      <c r="H47" s="232">
        <f t="shared" si="0"/>
        <v>8</v>
      </c>
      <c r="I47" s="232">
        <f t="shared" si="0"/>
        <v>8</v>
      </c>
      <c r="J47" s="44">
        <v>10</v>
      </c>
      <c r="L47" s="2" t="s">
        <v>53</v>
      </c>
    </row>
    <row r="48" spans="1:14">
      <c r="A48" s="183"/>
      <c r="B48" s="47"/>
      <c r="C48" s="47"/>
      <c r="D48" s="28"/>
      <c r="E48" s="29"/>
      <c r="F48" s="30" t="s">
        <v>26</v>
      </c>
      <c r="G48" s="32">
        <f>SUM(G42:G47)</f>
        <v>6</v>
      </c>
      <c r="H48" s="32">
        <f>SUM(H42:H47)</f>
        <v>38</v>
      </c>
      <c r="I48" s="196">
        <f>SUM(I42:I47)</f>
        <v>38</v>
      </c>
      <c r="J48" s="34">
        <f>SUM(J42:J47)</f>
        <v>78</v>
      </c>
      <c r="K48" s="197">
        <f>SUM(K43:K47)</f>
        <v>1</v>
      </c>
    </row>
    <row r="49" spans="1:13" ht="12.75" customHeight="1">
      <c r="A49" s="476" t="s">
        <v>79</v>
      </c>
      <c r="B49" s="479">
        <v>1</v>
      </c>
      <c r="C49" s="482" t="s">
        <v>80</v>
      </c>
      <c r="D49" s="233">
        <v>1</v>
      </c>
      <c r="E49" s="233">
        <v>36</v>
      </c>
      <c r="F49" s="234">
        <v>1</v>
      </c>
      <c r="G49" s="235">
        <v>1</v>
      </c>
      <c r="H49" s="165">
        <v>1</v>
      </c>
      <c r="I49" s="236">
        <v>1</v>
      </c>
      <c r="J49" s="166">
        <v>15</v>
      </c>
      <c r="K49" s="237">
        <v>1</v>
      </c>
      <c r="L49" s="2" t="s">
        <v>29</v>
      </c>
    </row>
    <row r="50" spans="1:13">
      <c r="A50" s="477"/>
      <c r="B50" s="480"/>
      <c r="C50" s="483"/>
      <c r="D50" s="238">
        <v>1</v>
      </c>
      <c r="E50" s="238">
        <v>36</v>
      </c>
      <c r="F50" s="239">
        <v>1</v>
      </c>
      <c r="G50" s="240">
        <v>1</v>
      </c>
      <c r="H50" s="170">
        <v>1</v>
      </c>
      <c r="I50" s="241">
        <v>1</v>
      </c>
      <c r="J50" s="171">
        <v>14</v>
      </c>
      <c r="K50" s="237">
        <v>1</v>
      </c>
      <c r="L50" s="2" t="s">
        <v>30</v>
      </c>
    </row>
    <row r="51" spans="1:13">
      <c r="A51" s="477"/>
      <c r="B51" s="480"/>
      <c r="C51" s="483"/>
      <c r="D51" s="238">
        <v>1</v>
      </c>
      <c r="E51" s="238">
        <v>36</v>
      </c>
      <c r="F51" s="239">
        <v>1</v>
      </c>
      <c r="G51" s="240">
        <v>1</v>
      </c>
      <c r="H51" s="170">
        <v>1</v>
      </c>
      <c r="I51" s="241">
        <v>1</v>
      </c>
      <c r="J51" s="171">
        <v>14</v>
      </c>
      <c r="K51" s="237">
        <v>1</v>
      </c>
      <c r="L51" s="2" t="s">
        <v>31</v>
      </c>
    </row>
    <row r="52" spans="1:13">
      <c r="A52" s="477"/>
      <c r="B52" s="480"/>
      <c r="C52" s="483"/>
      <c r="D52" s="238">
        <v>1</v>
      </c>
      <c r="E52" s="238">
        <v>36</v>
      </c>
      <c r="F52" s="239">
        <v>1</v>
      </c>
      <c r="G52" s="240">
        <v>1</v>
      </c>
      <c r="H52" s="170">
        <v>1</v>
      </c>
      <c r="I52" s="241">
        <v>1</v>
      </c>
      <c r="J52" s="171">
        <v>13</v>
      </c>
      <c r="K52" s="237">
        <v>1</v>
      </c>
      <c r="L52" s="2" t="s">
        <v>43</v>
      </c>
    </row>
    <row r="53" spans="1:13">
      <c r="A53" s="477"/>
      <c r="B53" s="480"/>
      <c r="C53" s="483"/>
      <c r="D53" s="238">
        <v>1</v>
      </c>
      <c r="E53" s="238">
        <v>36</v>
      </c>
      <c r="F53" s="239">
        <v>1</v>
      </c>
      <c r="G53" s="240">
        <v>1</v>
      </c>
      <c r="H53" s="170">
        <v>1</v>
      </c>
      <c r="I53" s="241">
        <v>1</v>
      </c>
      <c r="J53" s="171">
        <v>10</v>
      </c>
      <c r="K53" s="237">
        <v>1</v>
      </c>
      <c r="L53" s="2" t="s">
        <v>52</v>
      </c>
    </row>
    <row r="54" spans="1:13">
      <c r="A54" s="478"/>
      <c r="B54" s="481"/>
      <c r="C54" s="483"/>
      <c r="D54" s="242">
        <v>1</v>
      </c>
      <c r="E54" s="242">
        <v>36</v>
      </c>
      <c r="F54" s="204">
        <v>1</v>
      </c>
      <c r="G54" s="190">
        <v>1</v>
      </c>
      <c r="H54" s="176">
        <v>1</v>
      </c>
      <c r="I54" s="189">
        <v>1</v>
      </c>
      <c r="J54" s="177">
        <v>14</v>
      </c>
      <c r="K54" s="237">
        <v>2</v>
      </c>
      <c r="L54" s="2" t="s">
        <v>53</v>
      </c>
    </row>
    <row r="55" spans="1:13" ht="12" customHeight="1">
      <c r="A55" s="476" t="s">
        <v>81</v>
      </c>
      <c r="B55" s="479">
        <v>3</v>
      </c>
      <c r="C55" s="483"/>
      <c r="D55" s="243">
        <v>3</v>
      </c>
      <c r="E55" s="243">
        <v>72</v>
      </c>
      <c r="F55" s="236">
        <v>2</v>
      </c>
      <c r="G55" s="235">
        <v>1</v>
      </c>
      <c r="H55" s="165">
        <v>2</v>
      </c>
      <c r="I55" s="244">
        <f>G55*H55</f>
        <v>2</v>
      </c>
      <c r="J55" s="236">
        <v>15</v>
      </c>
      <c r="L55" s="2" t="s">
        <v>82</v>
      </c>
    </row>
    <row r="56" spans="1:13" ht="12" customHeight="1">
      <c r="A56" s="485"/>
      <c r="B56" s="486"/>
      <c r="C56" s="483"/>
      <c r="D56" s="245">
        <v>2</v>
      </c>
      <c r="E56" s="245">
        <v>72</v>
      </c>
      <c r="F56" s="189">
        <v>2</v>
      </c>
      <c r="G56" s="190">
        <v>1</v>
      </c>
      <c r="H56" s="176">
        <v>2</v>
      </c>
      <c r="I56" s="246">
        <f>G56*H56</f>
        <v>2</v>
      </c>
      <c r="J56" s="189">
        <v>15</v>
      </c>
      <c r="L56" s="2" t="s">
        <v>83</v>
      </c>
    </row>
    <row r="57" spans="1:13">
      <c r="A57" s="247" t="s">
        <v>84</v>
      </c>
      <c r="B57" s="248" t="s">
        <v>158</v>
      </c>
      <c r="C57" s="484"/>
      <c r="D57" s="245">
        <v>1</v>
      </c>
      <c r="E57" s="245">
        <v>64</v>
      </c>
      <c r="F57" s="189">
        <v>2</v>
      </c>
      <c r="G57" s="190">
        <v>1</v>
      </c>
      <c r="H57" s="176">
        <v>2</v>
      </c>
      <c r="I57" s="246">
        <v>1</v>
      </c>
      <c r="J57" s="189">
        <v>15</v>
      </c>
      <c r="L57" s="10" t="s">
        <v>140</v>
      </c>
    </row>
    <row r="58" spans="1:13">
      <c r="A58" s="183"/>
      <c r="B58" s="47"/>
      <c r="C58" s="47"/>
      <c r="D58" s="193"/>
      <c r="E58" s="193"/>
      <c r="F58" s="249" t="s">
        <v>26</v>
      </c>
      <c r="G58" s="195">
        <f>SUM(G49:G57)</f>
        <v>9</v>
      </c>
      <c r="H58" s="250">
        <f>SUM(H49:H57)</f>
        <v>12</v>
      </c>
      <c r="I58" s="251">
        <f>SUM(I49:I57)</f>
        <v>11</v>
      </c>
      <c r="J58" s="195">
        <f>SUM(J49:J57)</f>
        <v>125</v>
      </c>
      <c r="K58" s="197">
        <f>SUM(K49:K57)</f>
        <v>7</v>
      </c>
    </row>
    <row r="59" spans="1:13">
      <c r="A59" s="252" t="s">
        <v>85</v>
      </c>
      <c r="B59" s="253">
        <v>1</v>
      </c>
      <c r="C59" s="254" t="s">
        <v>86</v>
      </c>
      <c r="D59" s="255">
        <v>1</v>
      </c>
      <c r="E59" s="255">
        <v>144</v>
      </c>
      <c r="F59" s="255">
        <v>4</v>
      </c>
      <c r="G59" s="256">
        <v>1</v>
      </c>
      <c r="H59" s="257">
        <f>F59*G59</f>
        <v>4</v>
      </c>
      <c r="I59" s="258">
        <v>0</v>
      </c>
      <c r="J59" s="259">
        <v>15</v>
      </c>
      <c r="K59" s="197"/>
      <c r="L59" s="2" t="s">
        <v>29</v>
      </c>
    </row>
    <row r="60" spans="1:13">
      <c r="A60" s="260"/>
      <c r="B60" s="47"/>
      <c r="C60" s="47"/>
      <c r="D60" s="261"/>
      <c r="E60" s="261"/>
      <c r="F60" s="249" t="s">
        <v>26</v>
      </c>
      <c r="G60" s="262">
        <f>SUM(G59)</f>
        <v>1</v>
      </c>
      <c r="H60" s="263">
        <f>SUM(H59)</f>
        <v>4</v>
      </c>
      <c r="I60" s="264">
        <f>SUM(I59)</f>
        <v>0</v>
      </c>
      <c r="J60" s="32">
        <f>SUM(J59)</f>
        <v>15</v>
      </c>
      <c r="K60" s="197"/>
    </row>
    <row r="61" spans="1:13" ht="12.75" customHeight="1">
      <c r="A61" s="487" t="s">
        <v>87</v>
      </c>
      <c r="B61" s="488">
        <v>1</v>
      </c>
      <c r="C61" s="482" t="s">
        <v>86</v>
      </c>
      <c r="D61" s="35">
        <v>1</v>
      </c>
      <c r="E61" s="35">
        <v>144</v>
      </c>
      <c r="F61" s="36">
        <v>4</v>
      </c>
      <c r="G61" s="37">
        <v>1</v>
      </c>
      <c r="H61" s="37">
        <f>F61*G61</f>
        <v>4</v>
      </c>
      <c r="I61" s="38"/>
      <c r="J61" s="36">
        <v>15</v>
      </c>
      <c r="L61" s="2" t="s">
        <v>29</v>
      </c>
    </row>
    <row r="62" spans="1:13">
      <c r="A62" s="472"/>
      <c r="B62" s="489"/>
      <c r="C62" s="483"/>
      <c r="D62" s="265">
        <v>1</v>
      </c>
      <c r="E62" s="265">
        <v>144</v>
      </c>
      <c r="F62" s="265">
        <v>4</v>
      </c>
      <c r="G62" s="266">
        <v>1</v>
      </c>
      <c r="H62" s="45">
        <v>4</v>
      </c>
      <c r="I62" s="189"/>
      <c r="J62" s="265">
        <v>12</v>
      </c>
      <c r="L62" s="2" t="s">
        <v>30</v>
      </c>
    </row>
    <row r="63" spans="1:13">
      <c r="A63" s="487" t="s">
        <v>88</v>
      </c>
      <c r="B63" s="488">
        <v>1</v>
      </c>
      <c r="C63" s="483"/>
      <c r="D63" s="35">
        <v>1</v>
      </c>
      <c r="E63" s="267">
        <v>72</v>
      </c>
      <c r="F63" s="267">
        <v>2</v>
      </c>
      <c r="G63" s="268">
        <v>1</v>
      </c>
      <c r="H63" s="37">
        <v>2</v>
      </c>
      <c r="I63" s="236"/>
      <c r="J63" s="267">
        <v>16</v>
      </c>
      <c r="K63" s="269"/>
      <c r="L63" s="2" t="s">
        <v>43</v>
      </c>
      <c r="M63" s="2" t="s">
        <v>89</v>
      </c>
    </row>
    <row r="64" spans="1:13">
      <c r="A64" s="470"/>
      <c r="B64" s="473"/>
      <c r="C64" s="483"/>
      <c r="D64" s="39">
        <v>1</v>
      </c>
      <c r="E64" s="270">
        <v>72</v>
      </c>
      <c r="F64" s="270">
        <v>2</v>
      </c>
      <c r="G64" s="271">
        <v>1</v>
      </c>
      <c r="H64" s="41">
        <v>2</v>
      </c>
      <c r="I64" s="241"/>
      <c r="J64" s="270">
        <v>15</v>
      </c>
      <c r="K64" s="269"/>
      <c r="L64" s="2" t="s">
        <v>31</v>
      </c>
      <c r="M64" s="2" t="s">
        <v>89</v>
      </c>
    </row>
    <row r="65" spans="1:13">
      <c r="A65" s="490"/>
      <c r="B65" s="475"/>
      <c r="C65" s="484"/>
      <c r="D65" s="43">
        <v>1</v>
      </c>
      <c r="E65" s="265">
        <v>72</v>
      </c>
      <c r="F65" s="265">
        <v>2</v>
      </c>
      <c r="G65" s="266">
        <v>1</v>
      </c>
      <c r="H65" s="45">
        <v>2</v>
      </c>
      <c r="I65" s="189"/>
      <c r="J65" s="265">
        <v>12</v>
      </c>
      <c r="K65" s="269"/>
      <c r="L65" s="2" t="s">
        <v>52</v>
      </c>
      <c r="M65" s="2" t="s">
        <v>90</v>
      </c>
    </row>
    <row r="66" spans="1:13">
      <c r="A66" s="272"/>
      <c r="B66" s="27"/>
      <c r="C66" s="27"/>
      <c r="D66" s="28"/>
      <c r="E66" s="29"/>
      <c r="F66" s="30" t="s">
        <v>26</v>
      </c>
      <c r="G66" s="32">
        <f>SUM(G61:G65)</f>
        <v>5</v>
      </c>
      <c r="H66" s="32">
        <f>SUM(H61:H65)</f>
        <v>14</v>
      </c>
      <c r="I66" s="185">
        <f>SUM(I61:I62)</f>
        <v>0</v>
      </c>
      <c r="J66" s="49">
        <f>SUM(J61:J65)</f>
        <v>70</v>
      </c>
      <c r="K66" s="197">
        <f>SUM(K61:K65)</f>
        <v>0</v>
      </c>
    </row>
    <row r="67" spans="1:13">
      <c r="A67" s="476" t="s">
        <v>91</v>
      </c>
      <c r="B67" s="507">
        <v>1</v>
      </c>
      <c r="C67" s="507" t="s">
        <v>92</v>
      </c>
      <c r="D67" s="273">
        <v>1</v>
      </c>
      <c r="E67" s="234">
        <v>72</v>
      </c>
      <c r="F67" s="234">
        <v>2</v>
      </c>
      <c r="G67" s="274">
        <v>1</v>
      </c>
      <c r="H67" s="274">
        <v>2</v>
      </c>
      <c r="I67" s="275"/>
      <c r="J67" s="273">
        <v>15</v>
      </c>
      <c r="K67" s="197"/>
      <c r="L67" s="2" t="s">
        <v>29</v>
      </c>
      <c r="M67" s="2" t="s">
        <v>89</v>
      </c>
    </row>
    <row r="68" spans="1:13">
      <c r="A68" s="506"/>
      <c r="B68" s="508"/>
      <c r="C68" s="509"/>
      <c r="D68" s="276">
        <v>1</v>
      </c>
      <c r="E68" s="204">
        <v>72</v>
      </c>
      <c r="F68" s="204">
        <v>2</v>
      </c>
      <c r="G68" s="205">
        <v>1</v>
      </c>
      <c r="H68" s="205">
        <v>2</v>
      </c>
      <c r="I68" s="277"/>
      <c r="J68" s="276">
        <v>15</v>
      </c>
      <c r="K68" s="197"/>
      <c r="L68" s="2" t="s">
        <v>30</v>
      </c>
      <c r="M68" s="2" t="s">
        <v>89</v>
      </c>
    </row>
    <row r="69" spans="1:13">
      <c r="A69" s="272"/>
      <c r="B69" s="27"/>
      <c r="C69" s="27"/>
      <c r="D69" s="28"/>
      <c r="E69" s="29"/>
      <c r="F69" s="30" t="s">
        <v>26</v>
      </c>
      <c r="G69" s="32">
        <f>SUM(G67:G68)</f>
        <v>2</v>
      </c>
      <c r="H69" s="32">
        <f>SUM(H67:H68)</f>
        <v>4</v>
      </c>
      <c r="I69" s="185"/>
      <c r="J69" s="49">
        <f>SUM(J67:J68)</f>
        <v>30</v>
      </c>
      <c r="K69" s="197"/>
    </row>
    <row r="70" spans="1:13">
      <c r="A70" s="278" t="s">
        <v>93</v>
      </c>
      <c r="B70" s="253">
        <v>2</v>
      </c>
      <c r="C70" s="510" t="s">
        <v>28</v>
      </c>
      <c r="D70" s="21">
        <v>1</v>
      </c>
      <c r="E70" s="21">
        <v>144</v>
      </c>
      <c r="F70" s="25">
        <v>4</v>
      </c>
      <c r="G70" s="279">
        <v>1</v>
      </c>
      <c r="H70" s="279">
        <f>F70*G70</f>
        <v>4</v>
      </c>
      <c r="I70" s="280"/>
      <c r="J70" s="25">
        <v>15</v>
      </c>
      <c r="K70" s="281">
        <v>1</v>
      </c>
      <c r="L70" s="2" t="s">
        <v>68</v>
      </c>
    </row>
    <row r="71" spans="1:13">
      <c r="A71" s="490" t="s">
        <v>94</v>
      </c>
      <c r="B71" s="507">
        <v>2</v>
      </c>
      <c r="C71" s="511"/>
      <c r="D71" s="35">
        <v>1</v>
      </c>
      <c r="E71" s="35">
        <v>144</v>
      </c>
      <c r="F71" s="36">
        <v>4</v>
      </c>
      <c r="G71" s="37">
        <v>1</v>
      </c>
      <c r="H71" s="37">
        <f>F71*G71</f>
        <v>4</v>
      </c>
      <c r="I71" s="38"/>
      <c r="J71" s="36">
        <v>15</v>
      </c>
      <c r="L71" s="2" t="s">
        <v>53</v>
      </c>
    </row>
    <row r="72" spans="1:13">
      <c r="A72" s="512"/>
      <c r="B72" s="508"/>
      <c r="C72" s="511"/>
      <c r="D72" s="43">
        <v>2</v>
      </c>
      <c r="E72" s="43">
        <v>216</v>
      </c>
      <c r="F72" s="44">
        <v>6</v>
      </c>
      <c r="G72" s="45">
        <v>1</v>
      </c>
      <c r="H72" s="45">
        <v>6</v>
      </c>
      <c r="I72" s="46"/>
      <c r="J72" s="44">
        <v>15</v>
      </c>
      <c r="L72" s="2" t="s">
        <v>52</v>
      </c>
    </row>
    <row r="73" spans="1:13" ht="15.75" customHeight="1">
      <c r="A73" s="224" t="s">
        <v>95</v>
      </c>
      <c r="B73" s="73">
        <v>1</v>
      </c>
      <c r="C73" s="511"/>
      <c r="D73" s="282">
        <v>1</v>
      </c>
      <c r="E73" s="255">
        <v>144</v>
      </c>
      <c r="F73" s="255">
        <v>4</v>
      </c>
      <c r="G73" s="256">
        <v>1</v>
      </c>
      <c r="H73" s="256">
        <f>F73*G73</f>
        <v>4</v>
      </c>
      <c r="I73" s="283"/>
      <c r="J73" s="282">
        <v>15</v>
      </c>
      <c r="K73" s="197"/>
      <c r="L73" s="2" t="s">
        <v>67</v>
      </c>
    </row>
    <row r="74" spans="1:13">
      <c r="A74" s="183"/>
      <c r="B74" s="47"/>
      <c r="C74" s="27"/>
      <c r="D74" s="28"/>
      <c r="E74" s="29"/>
      <c r="F74" s="30" t="s">
        <v>26</v>
      </c>
      <c r="G74" s="32">
        <f>SUM(G70:G73)</f>
        <v>4</v>
      </c>
      <c r="H74" s="32">
        <f>SUM(H70:H73)</f>
        <v>18</v>
      </c>
      <c r="I74" s="33">
        <f>SUM(I62:I73)</f>
        <v>0</v>
      </c>
      <c r="J74" s="34">
        <f>SUM(J70:J73)</f>
        <v>60</v>
      </c>
      <c r="K74" s="197">
        <f>SUM(K71:K73)</f>
        <v>0</v>
      </c>
    </row>
    <row r="75" spans="1:13">
      <c r="A75" s="284" t="s">
        <v>96</v>
      </c>
      <c r="B75" s="285">
        <v>1</v>
      </c>
      <c r="C75" s="286" t="s">
        <v>97</v>
      </c>
      <c r="D75" s="287" t="s">
        <v>98</v>
      </c>
      <c r="E75" s="287" t="s">
        <v>99</v>
      </c>
      <c r="F75" s="286">
        <v>2</v>
      </c>
      <c r="G75" s="288">
        <v>1</v>
      </c>
      <c r="H75" s="288">
        <v>2</v>
      </c>
      <c r="I75" s="289"/>
      <c r="J75" s="286">
        <v>15</v>
      </c>
      <c r="L75" s="2" t="s">
        <v>29</v>
      </c>
    </row>
    <row r="76" spans="1:13">
      <c r="A76" s="183"/>
      <c r="B76" s="290"/>
      <c r="C76" s="47"/>
      <c r="D76" s="28"/>
      <c r="E76" s="29"/>
      <c r="F76" s="30" t="s">
        <v>26</v>
      </c>
      <c r="G76" s="31">
        <f>SUM(G75)</f>
        <v>1</v>
      </c>
      <c r="H76" s="32">
        <f>SUM(H75)</f>
        <v>2</v>
      </c>
      <c r="I76" s="33">
        <f>SUM(I71:I75)</f>
        <v>0</v>
      </c>
      <c r="J76" s="34">
        <f>SUM(J75)</f>
        <v>15</v>
      </c>
      <c r="K76" s="197"/>
    </row>
    <row r="77" spans="1:13" ht="12.75" customHeight="1">
      <c r="A77" s="452" t="s">
        <v>100</v>
      </c>
      <c r="B77" s="455">
        <v>2</v>
      </c>
      <c r="C77" s="500" t="s">
        <v>101</v>
      </c>
      <c r="D77" s="166">
        <v>1</v>
      </c>
      <c r="E77" s="55">
        <v>72</v>
      </c>
      <c r="F77" s="55">
        <v>2</v>
      </c>
      <c r="G77" s="56">
        <v>1</v>
      </c>
      <c r="H77" s="56">
        <f>F77*G77</f>
        <v>2</v>
      </c>
      <c r="I77" s="291"/>
      <c r="J77" s="166">
        <v>15</v>
      </c>
      <c r="L77" s="2" t="s">
        <v>30</v>
      </c>
    </row>
    <row r="78" spans="1:13" ht="12.75" customHeight="1">
      <c r="A78" s="491"/>
      <c r="B78" s="457"/>
      <c r="C78" s="501"/>
      <c r="D78" s="61">
        <v>2</v>
      </c>
      <c r="E78" s="61">
        <v>72</v>
      </c>
      <c r="F78" s="61">
        <v>2</v>
      </c>
      <c r="G78" s="62">
        <v>1</v>
      </c>
      <c r="H78" s="62">
        <f>F78*G78</f>
        <v>2</v>
      </c>
      <c r="I78" s="61"/>
      <c r="J78" s="292">
        <v>15</v>
      </c>
      <c r="L78" s="293" t="s">
        <v>29</v>
      </c>
    </row>
    <row r="79" spans="1:13" ht="12.75" customHeight="1">
      <c r="A79" s="183"/>
      <c r="B79" s="26"/>
      <c r="C79" s="26"/>
      <c r="D79" s="192"/>
      <c r="E79" s="193"/>
      <c r="F79" s="194" t="s">
        <v>26</v>
      </c>
      <c r="G79" s="195">
        <f>SUM(G77:G78)</f>
        <v>2</v>
      </c>
      <c r="H79" s="195">
        <f>SUM(H77:H78)</f>
        <v>4</v>
      </c>
      <c r="I79" s="33">
        <f>SUM(I77:I78)</f>
        <v>0</v>
      </c>
      <c r="J79" s="34">
        <f>SUM(J77:J78)</f>
        <v>30</v>
      </c>
      <c r="K79" s="186">
        <f>SUM(K63:K75)</f>
        <v>1</v>
      </c>
    </row>
    <row r="80" spans="1:13" ht="12.75" customHeight="1">
      <c r="A80" s="476" t="s">
        <v>102</v>
      </c>
      <c r="B80" s="479">
        <v>3</v>
      </c>
      <c r="C80" s="482" t="s">
        <v>103</v>
      </c>
      <c r="D80" s="294">
        <v>1</v>
      </c>
      <c r="E80" s="294">
        <v>144</v>
      </c>
      <c r="F80" s="295">
        <v>4</v>
      </c>
      <c r="G80" s="37">
        <v>1</v>
      </c>
      <c r="H80" s="230">
        <f t="shared" ref="H80:H88" si="1">F80*G80</f>
        <v>4</v>
      </c>
      <c r="I80" s="296"/>
      <c r="J80" s="295">
        <v>19</v>
      </c>
      <c r="K80" s="2">
        <v>1</v>
      </c>
      <c r="L80" s="2" t="s">
        <v>29</v>
      </c>
    </row>
    <row r="81" spans="1:14" ht="12.75" customHeight="1">
      <c r="A81" s="502"/>
      <c r="B81" s="504"/>
      <c r="C81" s="483"/>
      <c r="D81" s="297">
        <v>2</v>
      </c>
      <c r="E81" s="297">
        <v>144</v>
      </c>
      <c r="F81" s="298">
        <v>4</v>
      </c>
      <c r="G81" s="41">
        <v>1</v>
      </c>
      <c r="H81" s="231">
        <f t="shared" si="1"/>
        <v>4</v>
      </c>
      <c r="I81" s="299"/>
      <c r="J81" s="298">
        <v>15</v>
      </c>
      <c r="L81" s="2" t="s">
        <v>30</v>
      </c>
    </row>
    <row r="82" spans="1:14" ht="12.75" customHeight="1">
      <c r="A82" s="502"/>
      <c r="B82" s="504"/>
      <c r="C82" s="483"/>
      <c r="D82" s="297">
        <v>3</v>
      </c>
      <c r="E82" s="297">
        <v>216</v>
      </c>
      <c r="F82" s="298">
        <v>6</v>
      </c>
      <c r="G82" s="41">
        <v>1</v>
      </c>
      <c r="H82" s="231">
        <f t="shared" si="1"/>
        <v>6</v>
      </c>
      <c r="I82" s="299"/>
      <c r="J82" s="298">
        <v>20</v>
      </c>
      <c r="L82" s="2" t="s">
        <v>31</v>
      </c>
    </row>
    <row r="83" spans="1:14" ht="12.75" customHeight="1">
      <c r="A83" s="503"/>
      <c r="B83" s="505"/>
      <c r="C83" s="483"/>
      <c r="D83" s="43">
        <v>1</v>
      </c>
      <c r="E83" s="43">
        <v>72</v>
      </c>
      <c r="F83" s="44">
        <v>2</v>
      </c>
      <c r="G83" s="45">
        <v>1</v>
      </c>
      <c r="H83" s="232">
        <f t="shared" si="1"/>
        <v>2</v>
      </c>
      <c r="I83" s="46"/>
      <c r="J83" s="44">
        <v>20</v>
      </c>
      <c r="L83" s="2" t="s">
        <v>52</v>
      </c>
    </row>
    <row r="84" spans="1:14" ht="12.75" customHeight="1">
      <c r="A84" s="476" t="s">
        <v>104</v>
      </c>
      <c r="B84" s="479">
        <v>1</v>
      </c>
      <c r="C84" s="483"/>
      <c r="D84" s="300">
        <v>2</v>
      </c>
      <c r="E84" s="300">
        <v>72</v>
      </c>
      <c r="F84" s="301">
        <v>2</v>
      </c>
      <c r="G84" s="302">
        <v>1</v>
      </c>
      <c r="H84" s="303">
        <v>2</v>
      </c>
      <c r="I84" s="304"/>
      <c r="J84" s="301">
        <v>13</v>
      </c>
      <c r="K84" s="305"/>
      <c r="L84" s="305" t="s">
        <v>43</v>
      </c>
      <c r="M84" s="2" t="s">
        <v>105</v>
      </c>
    </row>
    <row r="85" spans="1:14" ht="12.75" customHeight="1">
      <c r="A85" s="502"/>
      <c r="B85" s="504"/>
      <c r="C85" s="483"/>
      <c r="D85" s="39">
        <v>1</v>
      </c>
      <c r="E85" s="39">
        <v>36</v>
      </c>
      <c r="F85" s="40">
        <v>1</v>
      </c>
      <c r="G85" s="41">
        <v>1</v>
      </c>
      <c r="H85" s="231">
        <f t="shared" si="1"/>
        <v>1</v>
      </c>
      <c r="I85" s="42"/>
      <c r="J85" s="40">
        <v>12</v>
      </c>
      <c r="L85" s="2" t="s">
        <v>53</v>
      </c>
      <c r="M85" s="2" t="s">
        <v>106</v>
      </c>
    </row>
    <row r="86" spans="1:14" ht="12.75" customHeight="1">
      <c r="A86" s="502"/>
      <c r="B86" s="504"/>
      <c r="C86" s="483"/>
      <c r="D86" s="39">
        <v>1</v>
      </c>
      <c r="E86" s="39">
        <v>36</v>
      </c>
      <c r="F86" s="40">
        <v>1</v>
      </c>
      <c r="G86" s="41">
        <v>1</v>
      </c>
      <c r="H86" s="231">
        <f t="shared" si="1"/>
        <v>1</v>
      </c>
      <c r="I86" s="42"/>
      <c r="J86" s="306">
        <v>10</v>
      </c>
      <c r="K86" s="2">
        <v>1</v>
      </c>
      <c r="L86" s="2" t="s">
        <v>67</v>
      </c>
      <c r="M86" s="2" t="s">
        <v>106</v>
      </c>
    </row>
    <row r="87" spans="1:14" ht="12.75" customHeight="1">
      <c r="A87" s="502"/>
      <c r="B87" s="504"/>
      <c r="C87" s="483"/>
      <c r="D87" s="39">
        <v>1</v>
      </c>
      <c r="E87" s="39">
        <v>36</v>
      </c>
      <c r="F87" s="40">
        <v>1</v>
      </c>
      <c r="G87" s="41">
        <v>1</v>
      </c>
      <c r="H87" s="231">
        <f t="shared" si="1"/>
        <v>1</v>
      </c>
      <c r="I87" s="42"/>
      <c r="J87" s="306">
        <v>14</v>
      </c>
      <c r="L87" s="2" t="s">
        <v>68</v>
      </c>
      <c r="M87" s="2" t="s">
        <v>106</v>
      </c>
    </row>
    <row r="88" spans="1:14" ht="12.75" customHeight="1">
      <c r="A88" s="503"/>
      <c r="B88" s="505"/>
      <c r="C88" s="483"/>
      <c r="D88" s="43">
        <v>1</v>
      </c>
      <c r="E88" s="43">
        <v>36</v>
      </c>
      <c r="F88" s="44">
        <v>1</v>
      </c>
      <c r="G88" s="45">
        <v>1</v>
      </c>
      <c r="H88" s="232">
        <f t="shared" si="1"/>
        <v>1</v>
      </c>
      <c r="I88" s="307"/>
      <c r="J88" s="308">
        <v>10</v>
      </c>
      <c r="L88" s="2" t="s">
        <v>82</v>
      </c>
      <c r="M88" s="2" t="s">
        <v>106</v>
      </c>
    </row>
    <row r="89" spans="1:14" ht="12.75" customHeight="1">
      <c r="A89" s="183"/>
      <c r="B89" s="26"/>
      <c r="C89" s="26"/>
      <c r="D89" s="192"/>
      <c r="E89" s="193"/>
      <c r="F89" s="194" t="s">
        <v>26</v>
      </c>
      <c r="G89" s="195">
        <f>SUM(G80:G88)</f>
        <v>9</v>
      </c>
      <c r="H89" s="32">
        <f>SUM(H80:H88)</f>
        <v>22</v>
      </c>
      <c r="I89" s="196">
        <f>SUM(I80:I87)</f>
        <v>0</v>
      </c>
      <c r="J89" s="34">
        <f>SUM(J80:J88)</f>
        <v>133</v>
      </c>
      <c r="K89" s="186">
        <f>SUM(K74:K86)</f>
        <v>3</v>
      </c>
    </row>
    <row r="90" spans="1:14" ht="12.75" customHeight="1">
      <c r="A90" s="476" t="s">
        <v>107</v>
      </c>
      <c r="B90" s="479">
        <v>2</v>
      </c>
      <c r="C90" s="482" t="s">
        <v>103</v>
      </c>
      <c r="D90" s="166">
        <v>2</v>
      </c>
      <c r="E90" s="234">
        <v>72</v>
      </c>
      <c r="F90" s="234">
        <v>2</v>
      </c>
      <c r="G90" s="274">
        <v>1</v>
      </c>
      <c r="H90" s="274">
        <f>F90*G90</f>
        <v>2</v>
      </c>
      <c r="I90" s="309"/>
      <c r="J90" s="166">
        <v>14</v>
      </c>
      <c r="K90" s="186"/>
      <c r="L90" s="2" t="s">
        <v>29</v>
      </c>
    </row>
    <row r="91" spans="1:14" ht="12.75" customHeight="1">
      <c r="A91" s="517"/>
      <c r="B91" s="518"/>
      <c r="C91" s="483"/>
      <c r="D91" s="171">
        <v>2</v>
      </c>
      <c r="E91" s="239">
        <v>72</v>
      </c>
      <c r="F91" s="239">
        <v>2</v>
      </c>
      <c r="G91" s="310">
        <v>1</v>
      </c>
      <c r="H91" s="310">
        <f>F91*G91</f>
        <v>2</v>
      </c>
      <c r="I91" s="311"/>
      <c r="J91" s="312">
        <v>13</v>
      </c>
      <c r="K91" s="186"/>
      <c r="L91" s="2" t="s">
        <v>30</v>
      </c>
    </row>
    <row r="92" spans="1:14" ht="12.75" customHeight="1">
      <c r="A92" s="517"/>
      <c r="B92" s="518"/>
      <c r="C92" s="483"/>
      <c r="D92" s="39">
        <v>1</v>
      </c>
      <c r="E92" s="39">
        <v>72</v>
      </c>
      <c r="F92" s="40">
        <v>2</v>
      </c>
      <c r="G92" s="41">
        <v>1</v>
      </c>
      <c r="H92" s="231">
        <f>F92*G92</f>
        <v>2</v>
      </c>
      <c r="I92" s="42"/>
      <c r="J92" s="40">
        <v>15</v>
      </c>
      <c r="L92" s="2" t="s">
        <v>31</v>
      </c>
    </row>
    <row r="93" spans="1:14" ht="12.75" customHeight="1">
      <c r="A93" s="517"/>
      <c r="B93" s="518"/>
      <c r="C93" s="483"/>
      <c r="D93" s="43">
        <v>1</v>
      </c>
      <c r="E93" s="43">
        <v>72</v>
      </c>
      <c r="F93" s="44">
        <v>2</v>
      </c>
      <c r="G93" s="45">
        <v>1</v>
      </c>
      <c r="H93" s="232">
        <f>F93*G93</f>
        <v>2</v>
      </c>
      <c r="I93" s="46"/>
      <c r="J93" s="44">
        <v>15</v>
      </c>
      <c r="L93" s="2" t="s">
        <v>43</v>
      </c>
    </row>
    <row r="94" spans="1:14" ht="12.75" customHeight="1">
      <c r="A94" s="183"/>
      <c r="B94" s="27"/>
      <c r="C94" s="27"/>
      <c r="D94" s="28"/>
      <c r="E94" s="29"/>
      <c r="F94" s="30" t="s">
        <v>26</v>
      </c>
      <c r="G94" s="32">
        <f>SUM(G90:G93)</f>
        <v>4</v>
      </c>
      <c r="H94" s="32">
        <f>SUM(H90:H93)</f>
        <v>8</v>
      </c>
      <c r="I94" s="33">
        <f>SUM(I86:I92)</f>
        <v>0</v>
      </c>
      <c r="J94" s="34">
        <f>SUM(J90:J93)</f>
        <v>57</v>
      </c>
    </row>
    <row r="95" spans="1:14" ht="12.75" customHeight="1">
      <c r="A95" s="252" t="s">
        <v>108</v>
      </c>
      <c r="B95" s="313">
        <v>3</v>
      </c>
      <c r="C95" s="314" t="s">
        <v>103</v>
      </c>
      <c r="D95" s="21">
        <v>2</v>
      </c>
      <c r="E95" s="21">
        <v>144</v>
      </c>
      <c r="F95" s="25">
        <v>4</v>
      </c>
      <c r="G95" s="279">
        <v>1</v>
      </c>
      <c r="H95" s="228">
        <f>F95*G95</f>
        <v>4</v>
      </c>
      <c r="I95" s="280"/>
      <c r="J95" s="25">
        <v>12</v>
      </c>
      <c r="L95" s="2" t="s">
        <v>29</v>
      </c>
    </row>
    <row r="96" spans="1:14" ht="12.75" customHeight="1">
      <c r="A96" s="183"/>
      <c r="B96" s="26"/>
      <c r="C96" s="26"/>
      <c r="D96" s="192"/>
      <c r="E96" s="193"/>
      <c r="F96" s="194" t="s">
        <v>26</v>
      </c>
      <c r="G96" s="195">
        <f>SUM(G95)</f>
        <v>1</v>
      </c>
      <c r="H96" s="195">
        <f>SUM(H95)</f>
        <v>4</v>
      </c>
      <c r="I96" s="33">
        <f>SUM(I89:I95)</f>
        <v>0</v>
      </c>
      <c r="J96" s="34">
        <f>J95</f>
        <v>12</v>
      </c>
      <c r="K96" s="197"/>
      <c r="M96" s="14"/>
      <c r="N96" s="14"/>
    </row>
    <row r="97" spans="1:13" ht="12.75" customHeight="1">
      <c r="A97" s="519" t="s">
        <v>109</v>
      </c>
      <c r="B97" s="507">
        <v>1</v>
      </c>
      <c r="C97" s="510" t="s">
        <v>110</v>
      </c>
      <c r="D97" s="166">
        <v>1</v>
      </c>
      <c r="E97" s="315">
        <v>36</v>
      </c>
      <c r="F97" s="315">
        <v>1</v>
      </c>
      <c r="G97" s="316">
        <v>1</v>
      </c>
      <c r="H97" s="316">
        <f>F97*G97</f>
        <v>1</v>
      </c>
      <c r="I97" s="317"/>
      <c r="J97" s="318">
        <v>15</v>
      </c>
      <c r="K97" s="197"/>
      <c r="L97" s="2" t="s">
        <v>31</v>
      </c>
      <c r="M97" s="2" t="s">
        <v>111</v>
      </c>
    </row>
    <row r="98" spans="1:13" ht="12.75" customHeight="1">
      <c r="A98" s="520"/>
      <c r="B98" s="521"/>
      <c r="C98" s="511"/>
      <c r="D98" s="171">
        <v>1</v>
      </c>
      <c r="E98" s="319">
        <v>36</v>
      </c>
      <c r="F98" s="319">
        <v>1</v>
      </c>
      <c r="G98" s="320">
        <v>1</v>
      </c>
      <c r="H98" s="320">
        <f>F98*G98</f>
        <v>1</v>
      </c>
      <c r="I98" s="321"/>
      <c r="J98" s="322">
        <v>15</v>
      </c>
      <c r="K98" s="197"/>
      <c r="L98" s="2" t="s">
        <v>43</v>
      </c>
      <c r="M98" s="2" t="s">
        <v>111</v>
      </c>
    </row>
    <row r="99" spans="1:13" ht="12.75" customHeight="1">
      <c r="A99" s="520"/>
      <c r="B99" s="521"/>
      <c r="C99" s="511"/>
      <c r="D99" s="171">
        <v>1</v>
      </c>
      <c r="E99" s="319">
        <v>36</v>
      </c>
      <c r="F99" s="319">
        <v>1</v>
      </c>
      <c r="G99" s="320">
        <v>1</v>
      </c>
      <c r="H99" s="320">
        <f>F99*G99</f>
        <v>1</v>
      </c>
      <c r="I99" s="321"/>
      <c r="J99" s="322">
        <v>15</v>
      </c>
      <c r="K99" s="197"/>
      <c r="L99" s="2" t="s">
        <v>52</v>
      </c>
      <c r="M99" s="2" t="s">
        <v>111</v>
      </c>
    </row>
    <row r="100" spans="1:13" ht="12.75" customHeight="1">
      <c r="A100" s="520"/>
      <c r="B100" s="521"/>
      <c r="C100" s="511"/>
      <c r="D100" s="171">
        <v>1</v>
      </c>
      <c r="E100" s="319">
        <v>72</v>
      </c>
      <c r="F100" s="319">
        <v>2</v>
      </c>
      <c r="G100" s="320">
        <v>1</v>
      </c>
      <c r="H100" s="320">
        <f>F100*G100</f>
        <v>2</v>
      </c>
      <c r="I100" s="321"/>
      <c r="J100" s="322">
        <v>11</v>
      </c>
      <c r="K100" s="197"/>
      <c r="L100" s="2" t="s">
        <v>29</v>
      </c>
      <c r="M100" s="2" t="s">
        <v>112</v>
      </c>
    </row>
    <row r="101" spans="1:13" ht="12.75" customHeight="1">
      <c r="A101" s="520"/>
      <c r="B101" s="508"/>
      <c r="C101" s="522"/>
      <c r="D101" s="177">
        <v>1</v>
      </c>
      <c r="E101" s="323">
        <v>72</v>
      </c>
      <c r="F101" s="323">
        <v>2</v>
      </c>
      <c r="G101" s="324">
        <v>1</v>
      </c>
      <c r="H101" s="324">
        <f>F101*G101</f>
        <v>2</v>
      </c>
      <c r="I101" s="325"/>
      <c r="J101" s="326">
        <v>14</v>
      </c>
      <c r="K101" s="197"/>
      <c r="L101" s="2" t="s">
        <v>30</v>
      </c>
      <c r="M101" s="2" t="s">
        <v>90</v>
      </c>
    </row>
    <row r="102" spans="1:13">
      <c r="A102" s="26"/>
      <c r="B102" s="26"/>
      <c r="C102" s="26"/>
      <c r="D102" s="28"/>
      <c r="E102" s="193"/>
      <c r="F102" s="194" t="s">
        <v>26</v>
      </c>
      <c r="G102" s="195">
        <f>SUM(G97:G101)</f>
        <v>5</v>
      </c>
      <c r="H102" s="195">
        <f>SUM(H97:H101)</f>
        <v>7</v>
      </c>
      <c r="I102" s="33">
        <f>SUM(I97:I101)</f>
        <v>0</v>
      </c>
      <c r="J102" s="34">
        <f>SUM(J97:J101)</f>
        <v>70</v>
      </c>
      <c r="K102" s="197"/>
    </row>
    <row r="103" spans="1:13" ht="16.149999999999999" customHeight="1">
      <c r="A103" s="513" t="s">
        <v>32</v>
      </c>
      <c r="B103" s="514"/>
      <c r="C103" s="514"/>
      <c r="D103" s="515"/>
      <c r="E103" s="327"/>
      <c r="F103" s="327"/>
      <c r="G103" s="50">
        <f>SUM(G96,G94,G89,G79,G76,G74,G66,G60,G58,G48,G41,G36,G30,G27,G69,G102)</f>
        <v>68</v>
      </c>
      <c r="H103" s="50">
        <f>SUM(H27+H30+H36+H41+H48+H58+H60+H66+H69+H74+H76+H79+H89+H94+H96+H102)</f>
        <v>181</v>
      </c>
      <c r="I103" s="51">
        <f>SUM(I27,I30,I36,I41,I48,I58,I60,I66,I74,I76,I79,I89,I94,I96)</f>
        <v>83</v>
      </c>
      <c r="J103" s="50">
        <f>SUM(J102+J96+J94+J89+J79+J76+J74+J69+J66+J60+J58+J48+J41+J36+J30+J27)</f>
        <v>954</v>
      </c>
      <c r="K103" s="328" t="e">
        <f>#REF!+#REF!+K96+K94+#REF!+K76+K74+K66+K58+K48+K41+K36+K30+K27</f>
        <v>#REF!</v>
      </c>
    </row>
    <row r="104" spans="1:13" ht="14.4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329"/>
    </row>
    <row r="105" spans="1:13" ht="9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3" ht="9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3" ht="44.25" customHeight="1">
      <c r="A107" s="460" t="s">
        <v>12</v>
      </c>
      <c r="B107" s="460" t="s">
        <v>33</v>
      </c>
      <c r="C107" s="460" t="s">
        <v>14</v>
      </c>
      <c r="D107" s="460" t="s">
        <v>15</v>
      </c>
      <c r="E107" s="460" t="s">
        <v>16</v>
      </c>
      <c r="F107" s="460" t="s">
        <v>17</v>
      </c>
      <c r="G107" s="460" t="s">
        <v>18</v>
      </c>
      <c r="H107" s="53" t="s">
        <v>19</v>
      </c>
      <c r="I107" s="460" t="s">
        <v>34</v>
      </c>
      <c r="J107" s="16" t="s">
        <v>21</v>
      </c>
    </row>
    <row r="108" spans="1:13" ht="41.25" customHeight="1">
      <c r="A108" s="516"/>
      <c r="B108" s="516"/>
      <c r="C108" s="516"/>
      <c r="D108" s="516"/>
      <c r="E108" s="516"/>
      <c r="F108" s="516"/>
      <c r="G108" s="516"/>
      <c r="H108" s="70" t="s">
        <v>22</v>
      </c>
      <c r="I108" s="516"/>
      <c r="J108" s="70" t="s">
        <v>22</v>
      </c>
    </row>
    <row r="109" spans="1:13" ht="15" customHeight="1">
      <c r="A109" s="524" t="s">
        <v>35</v>
      </c>
      <c r="B109" s="524"/>
      <c r="C109" s="524"/>
      <c r="D109" s="524"/>
      <c r="E109" s="524"/>
      <c r="F109" s="524"/>
      <c r="G109" s="524"/>
      <c r="H109" s="524"/>
      <c r="I109" s="524"/>
      <c r="J109" s="524"/>
    </row>
    <row r="110" spans="1:13" ht="12.75" customHeight="1">
      <c r="A110" s="523" t="s">
        <v>113</v>
      </c>
      <c r="B110" s="455" t="s">
        <v>158</v>
      </c>
      <c r="C110" s="455" t="s">
        <v>114</v>
      </c>
      <c r="D110" s="330">
        <v>1</v>
      </c>
      <c r="E110" s="330">
        <v>96</v>
      </c>
      <c r="F110" s="330">
        <v>3</v>
      </c>
      <c r="G110" s="216">
        <v>1</v>
      </c>
      <c r="H110" s="216">
        <f>F110*G110</f>
        <v>3</v>
      </c>
      <c r="I110" s="331"/>
      <c r="J110" s="318">
        <v>14</v>
      </c>
      <c r="L110" s="2" t="s">
        <v>29</v>
      </c>
    </row>
    <row r="111" spans="1:13" ht="12.75" customHeight="1">
      <c r="A111" s="523"/>
      <c r="B111" s="457"/>
      <c r="C111" s="457"/>
      <c r="D111" s="332">
        <v>1</v>
      </c>
      <c r="E111" s="332">
        <v>96</v>
      </c>
      <c r="F111" s="332">
        <v>3</v>
      </c>
      <c r="G111" s="222">
        <v>1</v>
      </c>
      <c r="H111" s="222">
        <f>F111*G111</f>
        <v>3</v>
      </c>
      <c r="I111" s="333"/>
      <c r="J111" s="326">
        <v>13</v>
      </c>
      <c r="L111" s="2" t="s">
        <v>30</v>
      </c>
    </row>
    <row r="112" spans="1:13" ht="12.75" customHeight="1">
      <c r="A112" s="334"/>
      <c r="B112" s="47"/>
      <c r="C112" s="47"/>
      <c r="D112" s="28"/>
      <c r="E112" s="29"/>
      <c r="F112" s="30" t="s">
        <v>26</v>
      </c>
      <c r="G112" s="32">
        <f>SUM(G110:G111)</f>
        <v>2</v>
      </c>
      <c r="H112" s="32">
        <f>SUM(H110:H111)</f>
        <v>6</v>
      </c>
      <c r="I112" s="48">
        <f>SUM(I110:I111)</f>
        <v>0</v>
      </c>
      <c r="J112" s="34">
        <f>SUM(J110:J111)</f>
        <v>27</v>
      </c>
      <c r="K112" s="197"/>
    </row>
    <row r="113" spans="1:12" ht="12.75" customHeight="1">
      <c r="A113" s="284" t="s">
        <v>115</v>
      </c>
      <c r="B113" s="285">
        <v>1</v>
      </c>
      <c r="C113" s="285" t="s">
        <v>116</v>
      </c>
      <c r="D113" s="335">
        <v>1</v>
      </c>
      <c r="E113" s="335">
        <v>108</v>
      </c>
      <c r="F113" s="335">
        <v>3</v>
      </c>
      <c r="G113" s="288">
        <v>1</v>
      </c>
      <c r="H113" s="336">
        <v>3</v>
      </c>
      <c r="I113" s="72"/>
      <c r="J113" s="286">
        <v>15</v>
      </c>
      <c r="K113" s="2">
        <v>1</v>
      </c>
      <c r="L113" s="2" t="s">
        <v>29</v>
      </c>
    </row>
    <row r="114" spans="1:12" ht="12.75" customHeight="1">
      <c r="A114" s="334"/>
      <c r="B114" s="47"/>
      <c r="C114" s="47"/>
      <c r="D114" s="28"/>
      <c r="E114" s="29"/>
      <c r="F114" s="30" t="s">
        <v>26</v>
      </c>
      <c r="G114" s="31">
        <f>SUM(G113)</f>
        <v>1</v>
      </c>
      <c r="H114" s="32">
        <f>SUM(H113)</f>
        <v>3</v>
      </c>
      <c r="I114" s="48">
        <f>SUM(I110:I113)</f>
        <v>0</v>
      </c>
      <c r="J114" s="34">
        <f>SUM(J113)</f>
        <v>15</v>
      </c>
      <c r="K114" s="197">
        <f>SUM(K113)</f>
        <v>1</v>
      </c>
    </row>
    <row r="115" spans="1:12" ht="12.75" customHeight="1">
      <c r="A115" s="523" t="s">
        <v>115</v>
      </c>
      <c r="B115" s="455">
        <v>1</v>
      </c>
      <c r="C115" s="455" t="s">
        <v>117</v>
      </c>
      <c r="D115" s="330">
        <v>1</v>
      </c>
      <c r="E115" s="330">
        <v>108</v>
      </c>
      <c r="F115" s="330">
        <v>3</v>
      </c>
      <c r="G115" s="216">
        <v>1</v>
      </c>
      <c r="H115" s="216">
        <f>F115*G115</f>
        <v>3</v>
      </c>
      <c r="I115" s="215"/>
      <c r="J115" s="318">
        <v>15</v>
      </c>
      <c r="K115" s="2">
        <v>1</v>
      </c>
      <c r="L115" s="2" t="s">
        <v>29</v>
      </c>
    </row>
    <row r="116" spans="1:12" ht="12.75" customHeight="1">
      <c r="A116" s="523"/>
      <c r="B116" s="457"/>
      <c r="C116" s="457"/>
      <c r="D116" s="332">
        <v>1</v>
      </c>
      <c r="E116" s="332">
        <v>108</v>
      </c>
      <c r="F116" s="332">
        <v>3</v>
      </c>
      <c r="G116" s="222">
        <v>1</v>
      </c>
      <c r="H116" s="222">
        <f>F116*G116</f>
        <v>3</v>
      </c>
      <c r="I116" s="221"/>
      <c r="J116" s="326">
        <v>14</v>
      </c>
      <c r="L116" s="2" t="s">
        <v>30</v>
      </c>
    </row>
    <row r="117" spans="1:12" ht="12.75" customHeight="1">
      <c r="A117" s="334"/>
      <c r="B117" s="47"/>
      <c r="C117" s="47"/>
      <c r="D117" s="28"/>
      <c r="E117" s="29"/>
      <c r="F117" s="30" t="s">
        <v>26</v>
      </c>
      <c r="G117" s="32">
        <f>SUM(G115:G116)</f>
        <v>2</v>
      </c>
      <c r="H117" s="32">
        <f>SUM(H115:H116)</f>
        <v>6</v>
      </c>
      <c r="I117" s="33">
        <f>SUM(I110:I116)</f>
        <v>0</v>
      </c>
      <c r="J117" s="49">
        <f>SUM(J115:J116)</f>
        <v>29</v>
      </c>
      <c r="K117" s="197">
        <f>SUM(K115:K116)</f>
        <v>1</v>
      </c>
    </row>
    <row r="118" spans="1:12" ht="12.75" customHeight="1">
      <c r="A118" s="523" t="s">
        <v>115</v>
      </c>
      <c r="B118" s="455">
        <v>1</v>
      </c>
      <c r="C118" s="455" t="s">
        <v>118</v>
      </c>
      <c r="D118" s="330">
        <v>1</v>
      </c>
      <c r="E118" s="330">
        <v>108</v>
      </c>
      <c r="F118" s="330">
        <v>3</v>
      </c>
      <c r="G118" s="216">
        <v>1</v>
      </c>
      <c r="H118" s="216">
        <f>F118*G118</f>
        <v>3</v>
      </c>
      <c r="I118" s="331"/>
      <c r="J118" s="318">
        <v>15</v>
      </c>
      <c r="L118" s="2" t="s">
        <v>29</v>
      </c>
    </row>
    <row r="119" spans="1:12" ht="12.75" customHeight="1">
      <c r="A119" s="523"/>
      <c r="B119" s="457"/>
      <c r="C119" s="457"/>
      <c r="D119" s="332">
        <v>1</v>
      </c>
      <c r="E119" s="332">
        <v>108</v>
      </c>
      <c r="F119" s="332">
        <v>3</v>
      </c>
      <c r="G119" s="222">
        <v>1</v>
      </c>
      <c r="H119" s="222">
        <f>F119*G119</f>
        <v>3</v>
      </c>
      <c r="I119" s="333"/>
      <c r="J119" s="326">
        <v>15</v>
      </c>
      <c r="L119" s="2" t="s">
        <v>30</v>
      </c>
    </row>
    <row r="120" spans="1:12" ht="12.75" customHeight="1">
      <c r="A120" s="334"/>
      <c r="B120" s="47"/>
      <c r="C120" s="47"/>
      <c r="D120" s="28"/>
      <c r="E120" s="29"/>
      <c r="F120" s="30" t="s">
        <v>26</v>
      </c>
      <c r="G120" s="32">
        <f>SUM(G118:G119)</f>
        <v>2</v>
      </c>
      <c r="H120" s="32">
        <f>SUM(H118:H119)</f>
        <v>6</v>
      </c>
      <c r="I120" s="33">
        <f>SUM(I115:I119)</f>
        <v>0</v>
      </c>
      <c r="J120" s="34">
        <f>SUM(J118:J119)</f>
        <v>30</v>
      </c>
      <c r="K120" s="197"/>
    </row>
    <row r="121" spans="1:12" ht="12.75" customHeight="1">
      <c r="A121" s="337" t="s">
        <v>119</v>
      </c>
      <c r="B121" s="71">
        <v>1</v>
      </c>
      <c r="C121" s="338" t="s">
        <v>120</v>
      </c>
      <c r="D121" s="335">
        <v>1</v>
      </c>
      <c r="E121" s="335">
        <v>72</v>
      </c>
      <c r="F121" s="335">
        <v>2</v>
      </c>
      <c r="G121" s="339">
        <v>1</v>
      </c>
      <c r="H121" s="340">
        <f>F121*G121</f>
        <v>2</v>
      </c>
      <c r="I121" s="341"/>
      <c r="J121" s="342">
        <v>16</v>
      </c>
      <c r="L121" s="2" t="s">
        <v>29</v>
      </c>
    </row>
    <row r="122" spans="1:12" ht="12.75" customHeight="1">
      <c r="A122" s="334"/>
      <c r="B122" s="26"/>
      <c r="C122" s="27"/>
      <c r="D122" s="28"/>
      <c r="E122" s="29"/>
      <c r="F122" s="30" t="s">
        <v>26</v>
      </c>
      <c r="G122" s="32">
        <f>SUM(G121)</f>
        <v>1</v>
      </c>
      <c r="H122" s="32">
        <f>SUM(H121)</f>
        <v>2</v>
      </c>
      <c r="I122" s="33">
        <f>SUM(I117:I121)</f>
        <v>0</v>
      </c>
      <c r="J122" s="343">
        <f>SUM(J121)</f>
        <v>16</v>
      </c>
      <c r="K122" s="197"/>
    </row>
    <row r="123" spans="1:12" ht="12.75" customHeight="1">
      <c r="A123" s="284" t="s">
        <v>121</v>
      </c>
      <c r="B123" s="71">
        <v>2</v>
      </c>
      <c r="C123" s="71" t="s">
        <v>101</v>
      </c>
      <c r="D123" s="286">
        <v>1</v>
      </c>
      <c r="E123" s="286">
        <v>72</v>
      </c>
      <c r="F123" s="286">
        <v>2</v>
      </c>
      <c r="G123" s="288">
        <v>1</v>
      </c>
      <c r="H123" s="344">
        <f>F123*G123</f>
        <v>2</v>
      </c>
      <c r="I123" s="285"/>
      <c r="J123" s="345">
        <v>15</v>
      </c>
      <c r="L123" s="2" t="s">
        <v>29</v>
      </c>
    </row>
    <row r="124" spans="1:12" ht="12.75" customHeight="1">
      <c r="A124" s="334"/>
      <c r="B124" s="26"/>
      <c r="C124" s="26"/>
      <c r="D124" s="28"/>
      <c r="E124" s="29"/>
      <c r="F124" s="30" t="s">
        <v>26</v>
      </c>
      <c r="G124" s="31">
        <f>SUM(G123)</f>
        <v>1</v>
      </c>
      <c r="H124" s="32">
        <f>SUM(H123)</f>
        <v>2</v>
      </c>
      <c r="I124" s="33">
        <f>SUM(I121:I123)</f>
        <v>0</v>
      </c>
      <c r="J124" s="34">
        <f>SUM(J123)</f>
        <v>15</v>
      </c>
    </row>
    <row r="125" spans="1:12" ht="12.75" customHeight="1">
      <c r="A125" s="452" t="s">
        <v>159</v>
      </c>
      <c r="B125" s="455">
        <v>1</v>
      </c>
      <c r="C125" s="455" t="s">
        <v>160</v>
      </c>
      <c r="D125" s="55">
        <v>1</v>
      </c>
      <c r="E125" s="55">
        <v>56</v>
      </c>
      <c r="F125" s="55">
        <v>2</v>
      </c>
      <c r="G125" s="56">
        <v>1</v>
      </c>
      <c r="H125" s="56">
        <v>2</v>
      </c>
      <c r="I125" s="57"/>
      <c r="J125" s="448">
        <v>11</v>
      </c>
      <c r="L125" s="2" t="s">
        <v>29</v>
      </c>
    </row>
    <row r="126" spans="1:12" ht="12.75" customHeight="1">
      <c r="A126" s="453"/>
      <c r="B126" s="458"/>
      <c r="C126" s="456"/>
      <c r="D126" s="58">
        <v>1</v>
      </c>
      <c r="E126" s="58">
        <v>56</v>
      </c>
      <c r="F126" s="58">
        <v>2</v>
      </c>
      <c r="G126" s="59">
        <v>1</v>
      </c>
      <c r="H126" s="59">
        <v>2</v>
      </c>
      <c r="I126" s="60"/>
      <c r="J126" s="449">
        <v>11</v>
      </c>
      <c r="L126" s="2" t="s">
        <v>30</v>
      </c>
    </row>
    <row r="127" spans="1:12" ht="12.75" customHeight="1">
      <c r="A127" s="454"/>
      <c r="B127" s="459"/>
      <c r="C127" s="457"/>
      <c r="D127" s="61">
        <v>1</v>
      </c>
      <c r="E127" s="61">
        <v>56</v>
      </c>
      <c r="F127" s="61">
        <v>2</v>
      </c>
      <c r="G127" s="62">
        <v>1</v>
      </c>
      <c r="H127" s="450">
        <v>2</v>
      </c>
      <c r="I127" s="63"/>
      <c r="J127" s="451">
        <v>15</v>
      </c>
      <c r="L127" s="2" t="s">
        <v>31</v>
      </c>
    </row>
    <row r="128" spans="1:12" ht="12.75" customHeight="1">
      <c r="A128" s="334"/>
      <c r="B128" s="26"/>
      <c r="C128" s="26"/>
      <c r="D128" s="28"/>
      <c r="E128" s="29"/>
      <c r="F128" s="30" t="s">
        <v>26</v>
      </c>
      <c r="G128" s="31">
        <f>SUM(G125:G127)</f>
        <v>3</v>
      </c>
      <c r="H128" s="32">
        <f>SUM(H125:H127)</f>
        <v>6</v>
      </c>
      <c r="I128" s="33">
        <f>SUM(I123:I125)</f>
        <v>0</v>
      </c>
      <c r="J128" s="34">
        <f>SUM(J125:J127)</f>
        <v>37</v>
      </c>
    </row>
    <row r="129" spans="1:13" ht="15.6" customHeight="1">
      <c r="A129" s="530" t="s">
        <v>32</v>
      </c>
      <c r="B129" s="514"/>
      <c r="C129" s="514"/>
      <c r="D129" s="515"/>
      <c r="E129" s="346"/>
      <c r="F129" s="346"/>
      <c r="G129" s="347">
        <f>SUM(G112,G114,G117,G120,G122,G124,G128)</f>
        <v>12</v>
      </c>
      <c r="H129" s="347">
        <f>SUM(H128+H124+H122+H120+H117+H114+H112)</f>
        <v>31</v>
      </c>
      <c r="I129" s="65">
        <v>0</v>
      </c>
      <c r="J129" s="66">
        <f>SUM(J128+J124+J122+J120+J117+J114+J112)</f>
        <v>169</v>
      </c>
      <c r="K129" s="2" t="e">
        <f>#REF!+#REF!+K124+#REF!+K122+K120+K117+K114+#REF!+#REF!</f>
        <v>#REF!</v>
      </c>
    </row>
    <row r="130" spans="1:13" ht="35.450000000000003" customHeight="1">
      <c r="A130" s="52"/>
      <c r="B130" s="52"/>
      <c r="C130" s="52"/>
      <c r="D130" s="52"/>
      <c r="E130" s="52"/>
      <c r="F130" s="52"/>
      <c r="G130" s="348"/>
      <c r="H130" s="348"/>
      <c r="I130" s="348"/>
      <c r="J130" s="349"/>
    </row>
    <row r="131" spans="1:13" ht="39" customHeight="1">
      <c r="A131" s="460" t="s">
        <v>12</v>
      </c>
      <c r="B131" s="460" t="s">
        <v>33</v>
      </c>
      <c r="C131" s="460" t="s">
        <v>14</v>
      </c>
      <c r="D131" s="460" t="s">
        <v>15</v>
      </c>
      <c r="E131" s="460" t="s">
        <v>16</v>
      </c>
      <c r="F131" s="460" t="s">
        <v>17</v>
      </c>
      <c r="G131" s="460" t="s">
        <v>18</v>
      </c>
      <c r="H131" s="53" t="s">
        <v>19</v>
      </c>
      <c r="I131" s="460" t="s">
        <v>34</v>
      </c>
      <c r="J131" s="16" t="s">
        <v>21</v>
      </c>
    </row>
    <row r="132" spans="1:13" ht="45" customHeight="1">
      <c r="A132" s="461"/>
      <c r="B132" s="461"/>
      <c r="C132" s="461"/>
      <c r="D132" s="461"/>
      <c r="E132" s="461"/>
      <c r="F132" s="461"/>
      <c r="G132" s="461"/>
      <c r="H132" s="17" t="s">
        <v>22</v>
      </c>
      <c r="I132" s="461"/>
      <c r="J132" s="17" t="s">
        <v>45</v>
      </c>
    </row>
    <row r="133" spans="1:13" ht="16.149999999999999" customHeight="1">
      <c r="A133" s="525" t="s">
        <v>122</v>
      </c>
      <c r="B133" s="526"/>
      <c r="C133" s="526"/>
      <c r="D133" s="526"/>
      <c r="E133" s="526"/>
      <c r="F133" s="526"/>
      <c r="G133" s="526"/>
      <c r="H133" s="526"/>
      <c r="I133" s="526"/>
      <c r="J133" s="527"/>
    </row>
    <row r="134" spans="1:13" ht="12.75" customHeight="1">
      <c r="A134" s="350" t="s">
        <v>123</v>
      </c>
      <c r="B134" s="351">
        <v>1</v>
      </c>
      <c r="C134" s="352" t="s">
        <v>124</v>
      </c>
      <c r="D134" s="353">
        <v>1</v>
      </c>
      <c r="E134" s="353">
        <v>72</v>
      </c>
      <c r="F134" s="353">
        <v>2</v>
      </c>
      <c r="G134" s="354">
        <v>1</v>
      </c>
      <c r="H134" s="355">
        <f>F134*G134</f>
        <v>2</v>
      </c>
      <c r="I134" s="227"/>
      <c r="J134" s="356">
        <v>15</v>
      </c>
      <c r="K134" s="357">
        <v>2</v>
      </c>
      <c r="L134" s="2" t="s">
        <v>29</v>
      </c>
    </row>
    <row r="135" spans="1:13" ht="12.75" customHeight="1">
      <c r="A135" s="358"/>
      <c r="B135" s="27"/>
      <c r="C135" s="27"/>
      <c r="D135" s="28"/>
      <c r="E135" s="29"/>
      <c r="F135" s="30" t="s">
        <v>26</v>
      </c>
      <c r="G135" s="31">
        <f>SUM(G134)</f>
        <v>1</v>
      </c>
      <c r="H135" s="32">
        <f>SUM(H131:H134)</f>
        <v>2</v>
      </c>
      <c r="I135" s="33">
        <f>SUM(I131:I134)</f>
        <v>0</v>
      </c>
      <c r="J135" s="34">
        <f>J134</f>
        <v>15</v>
      </c>
      <c r="K135" s="197">
        <f>SUM(K134)</f>
        <v>2</v>
      </c>
    </row>
    <row r="136" spans="1:13" ht="12.75" customHeight="1">
      <c r="A136" s="350" t="s">
        <v>125</v>
      </c>
      <c r="B136" s="359">
        <v>1</v>
      </c>
      <c r="C136" s="352" t="s">
        <v>124</v>
      </c>
      <c r="D136" s="353">
        <v>1</v>
      </c>
      <c r="E136" s="353">
        <v>72</v>
      </c>
      <c r="F136" s="353">
        <v>2</v>
      </c>
      <c r="G136" s="354">
        <v>1</v>
      </c>
      <c r="H136" s="360">
        <f>F136*G136</f>
        <v>2</v>
      </c>
      <c r="I136" s="227"/>
      <c r="J136" s="227">
        <v>15</v>
      </c>
      <c r="L136" s="2" t="s">
        <v>29</v>
      </c>
    </row>
    <row r="137" spans="1:13" ht="12.75" customHeight="1">
      <c r="A137" s="358"/>
      <c r="B137" s="47"/>
      <c r="C137" s="26"/>
      <c r="D137" s="192"/>
      <c r="E137" s="193"/>
      <c r="F137" s="194" t="s">
        <v>26</v>
      </c>
      <c r="G137" s="249">
        <f>SUM(G136)</f>
        <v>1</v>
      </c>
      <c r="H137" s="195">
        <f>SUM(H136)</f>
        <v>2</v>
      </c>
      <c r="I137" s="33">
        <f>SUM(I132:I136)</f>
        <v>0</v>
      </c>
      <c r="J137" s="34">
        <f>SUM(J136)</f>
        <v>15</v>
      </c>
      <c r="K137" s="197"/>
    </row>
    <row r="138" spans="1:13" ht="12.75" customHeight="1">
      <c r="A138" s="528" t="s">
        <v>126</v>
      </c>
      <c r="B138" s="495">
        <v>2</v>
      </c>
      <c r="C138" s="482" t="s">
        <v>75</v>
      </c>
      <c r="D138" s="166">
        <v>2</v>
      </c>
      <c r="E138" s="234">
        <v>72</v>
      </c>
      <c r="F138" s="330">
        <v>2</v>
      </c>
      <c r="G138" s="37">
        <v>1</v>
      </c>
      <c r="H138" s="37">
        <f>F138</f>
        <v>2</v>
      </c>
      <c r="I138" s="291"/>
      <c r="J138" s="166">
        <v>14</v>
      </c>
      <c r="K138" s="197"/>
      <c r="L138" s="2" t="s">
        <v>29</v>
      </c>
    </row>
    <row r="139" spans="1:13" ht="12.75" customHeight="1">
      <c r="A139" s="529"/>
      <c r="B139" s="496"/>
      <c r="C139" s="484"/>
      <c r="D139" s="332">
        <v>1</v>
      </c>
      <c r="E139" s="332">
        <v>144</v>
      </c>
      <c r="F139" s="332">
        <v>4</v>
      </c>
      <c r="G139" s="45">
        <v>1</v>
      </c>
      <c r="H139" s="45">
        <f>F139</f>
        <v>4</v>
      </c>
      <c r="I139" s="44"/>
      <c r="J139" s="44">
        <v>15</v>
      </c>
      <c r="L139" s="2" t="s">
        <v>30</v>
      </c>
      <c r="M139" s="2" t="s">
        <v>89</v>
      </c>
    </row>
    <row r="140" spans="1:13" ht="12.75" customHeight="1">
      <c r="A140" s="26"/>
      <c r="B140" s="47"/>
      <c r="C140" s="47"/>
      <c r="D140" s="28"/>
      <c r="E140" s="29"/>
      <c r="F140" s="30" t="s">
        <v>26</v>
      </c>
      <c r="G140" s="32">
        <f>SUM(G138:G139)</f>
        <v>2</v>
      </c>
      <c r="H140" s="32">
        <f>SUM(H138:H139)</f>
        <v>6</v>
      </c>
      <c r="I140" s="48">
        <f>SUM(I135:I139)</f>
        <v>0</v>
      </c>
      <c r="J140" s="49">
        <f>SUM(J138:J139)</f>
        <v>29</v>
      </c>
    </row>
    <row r="141" spans="1:13" ht="18" customHeight="1" thickBot="1">
      <c r="A141" s="540" t="s">
        <v>32</v>
      </c>
      <c r="B141" s="541"/>
      <c r="C141" s="541"/>
      <c r="D141" s="542"/>
      <c r="E141" s="361"/>
      <c r="F141" s="361"/>
      <c r="G141" s="362">
        <f>G135+G137+G140</f>
        <v>4</v>
      </c>
      <c r="H141" s="362">
        <f>H135+H137+H140</f>
        <v>10</v>
      </c>
      <c r="I141" s="362">
        <v>0</v>
      </c>
      <c r="J141" s="362">
        <f>J135+J137+J140</f>
        <v>59</v>
      </c>
      <c r="K141" s="2">
        <f>K135+K137+K140</f>
        <v>2</v>
      </c>
    </row>
    <row r="142" spans="1:13">
      <c r="A142" s="363"/>
      <c r="B142" s="363"/>
      <c r="C142" s="363"/>
      <c r="D142" s="363"/>
      <c r="E142" s="363"/>
      <c r="F142" s="363"/>
      <c r="G142" s="363"/>
      <c r="H142" s="363"/>
      <c r="I142" s="363"/>
      <c r="J142" s="363"/>
    </row>
    <row r="143" spans="1:13" ht="36.75" customHeight="1">
      <c r="A143" s="543" t="s">
        <v>12</v>
      </c>
      <c r="B143" s="460" t="s">
        <v>33</v>
      </c>
      <c r="C143" s="460" t="s">
        <v>14</v>
      </c>
      <c r="D143" s="460" t="s">
        <v>15</v>
      </c>
      <c r="E143" s="460" t="s">
        <v>16</v>
      </c>
      <c r="F143" s="460" t="s">
        <v>17</v>
      </c>
      <c r="G143" s="460" t="s">
        <v>18</v>
      </c>
      <c r="H143" s="53" t="s">
        <v>19</v>
      </c>
      <c r="I143" s="460" t="s">
        <v>34</v>
      </c>
      <c r="J143" s="16" t="s">
        <v>21</v>
      </c>
    </row>
    <row r="144" spans="1:13" ht="43.5" customHeight="1">
      <c r="A144" s="543"/>
      <c r="B144" s="461"/>
      <c r="C144" s="461"/>
      <c r="D144" s="461"/>
      <c r="E144" s="461"/>
      <c r="F144" s="461"/>
      <c r="G144" s="461"/>
      <c r="H144" s="17" t="s">
        <v>22</v>
      </c>
      <c r="I144" s="461"/>
      <c r="J144" s="17" t="s">
        <v>45</v>
      </c>
    </row>
    <row r="145" spans="1:12">
      <c r="A145" s="531" t="s">
        <v>127</v>
      </c>
      <c r="B145" s="532"/>
      <c r="C145" s="532"/>
      <c r="D145" s="532"/>
      <c r="E145" s="532"/>
      <c r="F145" s="532"/>
      <c r="G145" s="532"/>
      <c r="H145" s="532"/>
      <c r="I145" s="532"/>
      <c r="J145" s="533"/>
    </row>
    <row r="146" spans="1:12" ht="12.75" customHeight="1">
      <c r="A146" s="534" t="s">
        <v>128</v>
      </c>
      <c r="B146" s="507">
        <v>1</v>
      </c>
      <c r="C146" s="537" t="s">
        <v>129</v>
      </c>
      <c r="D146" s="364">
        <v>1</v>
      </c>
      <c r="E146" s="364">
        <v>36</v>
      </c>
      <c r="F146" s="364">
        <v>1</v>
      </c>
      <c r="G146" s="268">
        <v>1</v>
      </c>
      <c r="H146" s="268">
        <v>1</v>
      </c>
      <c r="I146" s="364"/>
      <c r="J146" s="364">
        <v>16</v>
      </c>
      <c r="K146" s="365">
        <v>2</v>
      </c>
      <c r="L146" s="2" t="s">
        <v>29</v>
      </c>
    </row>
    <row r="147" spans="1:12" ht="12.75" customHeight="1">
      <c r="A147" s="535"/>
      <c r="B147" s="521"/>
      <c r="C147" s="538"/>
      <c r="D147" s="366">
        <v>1</v>
      </c>
      <c r="E147" s="366">
        <v>36</v>
      </c>
      <c r="F147" s="366">
        <v>1</v>
      </c>
      <c r="G147" s="271">
        <v>1</v>
      </c>
      <c r="H147" s="271">
        <v>1</v>
      </c>
      <c r="I147" s="366"/>
      <c r="J147" s="366">
        <v>16</v>
      </c>
      <c r="K147" s="365">
        <v>1</v>
      </c>
      <c r="L147" s="2" t="s">
        <v>130</v>
      </c>
    </row>
    <row r="148" spans="1:12" ht="12.75" customHeight="1">
      <c r="A148" s="536"/>
      <c r="B148" s="508"/>
      <c r="C148" s="539"/>
      <c r="D148" s="367">
        <v>1</v>
      </c>
      <c r="E148" s="367">
        <v>36</v>
      </c>
      <c r="F148" s="367">
        <v>1</v>
      </c>
      <c r="G148" s="266">
        <v>1</v>
      </c>
      <c r="H148" s="266">
        <v>1</v>
      </c>
      <c r="I148" s="367"/>
      <c r="J148" s="367">
        <v>16</v>
      </c>
      <c r="K148" s="368"/>
      <c r="L148" s="2" t="s">
        <v>131</v>
      </c>
    </row>
    <row r="149" spans="1:12" ht="12.75" customHeight="1">
      <c r="A149" s="358"/>
      <c r="B149" s="369"/>
      <c r="C149" s="27"/>
      <c r="D149" s="28"/>
      <c r="E149" s="29"/>
      <c r="F149" s="30" t="s">
        <v>26</v>
      </c>
      <c r="G149" s="31">
        <f>SUM(G146:G148)</f>
        <v>3</v>
      </c>
      <c r="H149" s="32">
        <f>SUM(H146:H148)</f>
        <v>3</v>
      </c>
      <c r="I149" s="33">
        <v>0</v>
      </c>
      <c r="J149" s="34">
        <f>SUM(J146:J148)</f>
        <v>48</v>
      </c>
      <c r="K149" s="197">
        <f>SUM(K146:K148)</f>
        <v>3</v>
      </c>
    </row>
    <row r="150" spans="1:12" ht="12.75" customHeight="1">
      <c r="A150" s="370" t="s">
        <v>132</v>
      </c>
      <c r="B150" s="371">
        <v>1</v>
      </c>
      <c r="C150" s="371" t="s">
        <v>133</v>
      </c>
      <c r="D150" s="335">
        <v>1</v>
      </c>
      <c r="E150" s="335">
        <v>108</v>
      </c>
      <c r="F150" s="335">
        <v>3</v>
      </c>
      <c r="G150" s="279">
        <v>1</v>
      </c>
      <c r="H150" s="279">
        <v>3</v>
      </c>
      <c r="I150" s="25"/>
      <c r="J150" s="25">
        <v>15</v>
      </c>
      <c r="L150" s="2" t="s">
        <v>29</v>
      </c>
    </row>
    <row r="151" spans="1:12">
      <c r="A151" s="26"/>
      <c r="B151" s="47"/>
      <c r="C151" s="47"/>
      <c r="D151" s="28"/>
      <c r="E151" s="29"/>
      <c r="F151" s="30" t="s">
        <v>26</v>
      </c>
      <c r="G151" s="32">
        <f>SUM(G150)</f>
        <v>1</v>
      </c>
      <c r="H151" s="32">
        <f>SUM(H150)</f>
        <v>3</v>
      </c>
      <c r="I151" s="33">
        <f>SUM(I149:I150)</f>
        <v>0</v>
      </c>
      <c r="J151" s="34">
        <f>SUM(J150)</f>
        <v>15</v>
      </c>
      <c r="K151" s="197"/>
    </row>
    <row r="152" spans="1:12" ht="18" customHeight="1">
      <c r="A152" s="513" t="s">
        <v>32</v>
      </c>
      <c r="B152" s="514"/>
      <c r="C152" s="514"/>
      <c r="D152" s="545"/>
      <c r="E152" s="346"/>
      <c r="F152" s="346"/>
      <c r="G152" s="372">
        <f>G149+G151</f>
        <v>4</v>
      </c>
      <c r="H152" s="372">
        <f>H149+H151</f>
        <v>6</v>
      </c>
      <c r="I152" s="373">
        <v>0</v>
      </c>
      <c r="J152" s="374">
        <f>J149+J151</f>
        <v>63</v>
      </c>
      <c r="K152" s="2">
        <f>K149+K151</f>
        <v>3</v>
      </c>
    </row>
    <row r="153" spans="1:12" ht="57.6" customHeight="1">
      <c r="A153" s="375"/>
      <c r="B153" s="52"/>
      <c r="C153" s="52"/>
      <c r="D153" s="52"/>
      <c r="E153" s="52"/>
      <c r="F153" s="52"/>
      <c r="G153" s="376"/>
      <c r="H153" s="376"/>
      <c r="I153" s="376"/>
      <c r="J153" s="377"/>
    </row>
    <row r="154" spans="1:12" ht="33.75" customHeight="1">
      <c r="A154" s="543" t="s">
        <v>12</v>
      </c>
      <c r="B154" s="543" t="s">
        <v>33</v>
      </c>
      <c r="C154" s="543" t="s">
        <v>14</v>
      </c>
      <c r="D154" s="543" t="s">
        <v>15</v>
      </c>
      <c r="E154" s="543" t="s">
        <v>16</v>
      </c>
      <c r="F154" s="543" t="s">
        <v>17</v>
      </c>
      <c r="G154" s="543" t="s">
        <v>18</v>
      </c>
      <c r="H154" s="543" t="s">
        <v>19</v>
      </c>
      <c r="I154" s="543" t="s">
        <v>44</v>
      </c>
      <c r="J154" s="17" t="s">
        <v>21</v>
      </c>
    </row>
    <row r="155" spans="1:12" ht="22.9" customHeight="1">
      <c r="A155" s="543"/>
      <c r="B155" s="543"/>
      <c r="C155" s="543"/>
      <c r="D155" s="543"/>
      <c r="E155" s="543"/>
      <c r="F155" s="543"/>
      <c r="G155" s="543"/>
      <c r="H155" s="543"/>
      <c r="I155" s="543"/>
      <c r="J155" s="17" t="s">
        <v>45</v>
      </c>
    </row>
    <row r="156" spans="1:12" ht="12.75" customHeight="1">
      <c r="A156" s="544" t="s">
        <v>46</v>
      </c>
      <c r="B156" s="544"/>
      <c r="C156" s="544"/>
      <c r="D156" s="544"/>
      <c r="E156" s="544"/>
      <c r="F156" s="544"/>
      <c r="G156" s="544"/>
      <c r="H156" s="544"/>
      <c r="I156" s="544"/>
      <c r="J156" s="544"/>
    </row>
    <row r="157" spans="1:12" ht="12.75" customHeight="1">
      <c r="A157" s="528" t="s">
        <v>134</v>
      </c>
      <c r="B157" s="495">
        <v>5</v>
      </c>
      <c r="C157" s="482" t="s">
        <v>48</v>
      </c>
      <c r="D157" s="267">
        <v>3</v>
      </c>
      <c r="E157" s="267">
        <v>216</v>
      </c>
      <c r="F157" s="267">
        <v>6</v>
      </c>
      <c r="G157" s="37">
        <v>1</v>
      </c>
      <c r="H157" s="37">
        <f>F157*G157</f>
        <v>6</v>
      </c>
      <c r="I157" s="378"/>
      <c r="J157" s="36">
        <v>15</v>
      </c>
      <c r="L157" s="2" t="s">
        <v>30</v>
      </c>
    </row>
    <row r="158" spans="1:12" ht="12.75" customHeight="1">
      <c r="A158" s="529"/>
      <c r="B158" s="496"/>
      <c r="C158" s="484"/>
      <c r="D158" s="265">
        <v>4</v>
      </c>
      <c r="E158" s="265">
        <v>216</v>
      </c>
      <c r="F158" s="265">
        <v>6</v>
      </c>
      <c r="G158" s="45">
        <v>1</v>
      </c>
      <c r="H158" s="45">
        <f>F158*G158</f>
        <v>6</v>
      </c>
      <c r="I158" s="379"/>
      <c r="J158" s="44">
        <v>15</v>
      </c>
      <c r="K158" s="2">
        <v>1</v>
      </c>
      <c r="L158" s="2" t="s">
        <v>31</v>
      </c>
    </row>
    <row r="159" spans="1:12" ht="12.75" customHeight="1">
      <c r="A159" s="358"/>
      <c r="B159" s="26"/>
      <c r="C159" s="27"/>
      <c r="D159" s="28"/>
      <c r="E159" s="29"/>
      <c r="F159" s="30" t="s">
        <v>26</v>
      </c>
      <c r="G159" s="380">
        <f>SUM(G157:G158)</f>
        <v>2</v>
      </c>
      <c r="H159" s="381">
        <f>SUM(H157:H158)</f>
        <v>12</v>
      </c>
      <c r="I159" s="33">
        <f>SUM(I155:I158)</f>
        <v>0</v>
      </c>
      <c r="J159" s="34">
        <f>SUM(J155:J158)</f>
        <v>30</v>
      </c>
      <c r="K159" s="186">
        <f>SUM(K157:K158)</f>
        <v>1</v>
      </c>
    </row>
    <row r="160" spans="1:12" ht="12.75" customHeight="1">
      <c r="A160" s="534" t="s">
        <v>135</v>
      </c>
      <c r="B160" s="546">
        <v>1</v>
      </c>
      <c r="C160" s="510" t="s">
        <v>48</v>
      </c>
      <c r="D160" s="294">
        <v>2</v>
      </c>
      <c r="E160" s="294">
        <v>216</v>
      </c>
      <c r="F160" s="294">
        <v>6</v>
      </c>
      <c r="G160" s="382">
        <v>1</v>
      </c>
      <c r="H160" s="37">
        <f>F160*G160</f>
        <v>6</v>
      </c>
      <c r="I160" s="383"/>
      <c r="J160" s="273">
        <v>16</v>
      </c>
      <c r="K160" s="2">
        <v>1</v>
      </c>
      <c r="L160" s="2" t="s">
        <v>30</v>
      </c>
    </row>
    <row r="161" spans="1:13" ht="12.75" customHeight="1">
      <c r="A161" s="536"/>
      <c r="B161" s="546"/>
      <c r="C161" s="511"/>
      <c r="D161" s="384">
        <v>2</v>
      </c>
      <c r="E161" s="384">
        <v>216</v>
      </c>
      <c r="F161" s="384">
        <v>6</v>
      </c>
      <c r="G161" s="385">
        <v>1</v>
      </c>
      <c r="H161" s="45">
        <f>F161*G161</f>
        <v>6</v>
      </c>
      <c r="I161" s="386"/>
      <c r="J161" s="276">
        <v>16</v>
      </c>
      <c r="K161" s="2">
        <v>2</v>
      </c>
      <c r="L161" s="2" t="s">
        <v>31</v>
      </c>
    </row>
    <row r="162" spans="1:13" ht="25.5" customHeight="1">
      <c r="A162" s="370" t="s">
        <v>136</v>
      </c>
      <c r="B162" s="387">
        <v>1</v>
      </c>
      <c r="C162" s="511"/>
      <c r="D162" s="388">
        <v>3</v>
      </c>
      <c r="E162" s="388">
        <v>216</v>
      </c>
      <c r="F162" s="388">
        <v>6</v>
      </c>
      <c r="G162" s="389">
        <v>1</v>
      </c>
      <c r="H162" s="279">
        <f>F162*G162</f>
        <v>6</v>
      </c>
      <c r="I162" s="390"/>
      <c r="J162" s="391">
        <v>16</v>
      </c>
      <c r="K162" s="2">
        <v>1</v>
      </c>
      <c r="L162" s="2" t="s">
        <v>43</v>
      </c>
    </row>
    <row r="163" spans="1:13" ht="12.75" customHeight="1">
      <c r="A163" s="358"/>
      <c r="B163" s="27"/>
      <c r="C163" s="27"/>
      <c r="D163" s="28"/>
      <c r="E163" s="29"/>
      <c r="F163" s="30" t="s">
        <v>26</v>
      </c>
      <c r="G163" s="32">
        <f>SUM(G160:G162)</f>
        <v>3</v>
      </c>
      <c r="H163" s="381">
        <f>SUM(H160:H162)</f>
        <v>18</v>
      </c>
      <c r="I163" s="48">
        <f>SUM(I159:I162)</f>
        <v>0</v>
      </c>
      <c r="J163" s="49">
        <f>SUM(J160:J162)</f>
        <v>48</v>
      </c>
      <c r="K163" s="186">
        <f>SUM(K160:K162)</f>
        <v>4</v>
      </c>
    </row>
    <row r="164" spans="1:13" ht="25.5" customHeight="1">
      <c r="A164" s="350" t="s">
        <v>137</v>
      </c>
      <c r="B164" s="392">
        <v>1</v>
      </c>
      <c r="C164" s="392" t="s">
        <v>48</v>
      </c>
      <c r="D164" s="388">
        <v>1</v>
      </c>
      <c r="E164" s="388">
        <v>36</v>
      </c>
      <c r="F164" s="388">
        <v>1</v>
      </c>
      <c r="G164" s="389">
        <v>1</v>
      </c>
      <c r="H164" s="279">
        <f>F164*G164</f>
        <v>1</v>
      </c>
      <c r="I164" s="393"/>
      <c r="J164" s="393">
        <v>17</v>
      </c>
      <c r="L164" s="2" t="s">
        <v>52</v>
      </c>
    </row>
    <row r="165" spans="1:13" ht="12.75" customHeight="1">
      <c r="A165" s="358"/>
      <c r="B165" s="47"/>
      <c r="C165" s="47"/>
      <c r="D165" s="28"/>
      <c r="E165" s="29"/>
      <c r="F165" s="30" t="s">
        <v>26</v>
      </c>
      <c r="G165" s="32">
        <f>SUM(G164)</f>
        <v>1</v>
      </c>
      <c r="H165" s="32">
        <f>SUM(H164)</f>
        <v>1</v>
      </c>
      <c r="I165" s="33">
        <f>SUM(I161:I164)</f>
        <v>0</v>
      </c>
      <c r="J165" s="34">
        <f>SUM(J164)</f>
        <v>17</v>
      </c>
      <c r="K165" s="197"/>
    </row>
    <row r="166" spans="1:13" ht="12.75" customHeight="1">
      <c r="A166" s="547" t="s">
        <v>138</v>
      </c>
      <c r="B166" s="482">
        <v>5</v>
      </c>
      <c r="C166" s="482" t="s">
        <v>51</v>
      </c>
      <c r="D166" s="330">
        <v>2</v>
      </c>
      <c r="E166" s="330">
        <v>144</v>
      </c>
      <c r="F166" s="330">
        <v>4</v>
      </c>
      <c r="G166" s="382">
        <v>1</v>
      </c>
      <c r="H166" s="382">
        <f t="shared" ref="H166:H174" si="2">F166*G166</f>
        <v>4</v>
      </c>
      <c r="I166" s="394"/>
      <c r="J166" s="394">
        <v>20</v>
      </c>
      <c r="K166" s="2">
        <v>1</v>
      </c>
      <c r="L166" s="2" t="s">
        <v>29</v>
      </c>
    </row>
    <row r="167" spans="1:13" ht="12.75" customHeight="1">
      <c r="A167" s="548"/>
      <c r="B167" s="483"/>
      <c r="C167" s="483"/>
      <c r="D167" s="395">
        <v>3</v>
      </c>
      <c r="E167" s="395">
        <v>36</v>
      </c>
      <c r="F167" s="395">
        <v>1</v>
      </c>
      <c r="G167" s="396">
        <v>1</v>
      </c>
      <c r="H167" s="396">
        <f t="shared" si="2"/>
        <v>1</v>
      </c>
      <c r="I167" s="397"/>
      <c r="J167" s="397">
        <v>19</v>
      </c>
      <c r="K167" s="2">
        <v>2</v>
      </c>
      <c r="L167" s="2" t="s">
        <v>30</v>
      </c>
    </row>
    <row r="168" spans="1:13" ht="12.75" customHeight="1">
      <c r="A168" s="548"/>
      <c r="B168" s="483"/>
      <c r="C168" s="483"/>
      <c r="D168" s="398">
        <v>3</v>
      </c>
      <c r="E168" s="395">
        <v>36</v>
      </c>
      <c r="F168" s="395">
        <v>1</v>
      </c>
      <c r="G168" s="396">
        <v>1</v>
      </c>
      <c r="H168" s="396">
        <f t="shared" si="2"/>
        <v>1</v>
      </c>
      <c r="I168" s="397"/>
      <c r="J168" s="397">
        <v>18</v>
      </c>
      <c r="L168" s="2" t="s">
        <v>31</v>
      </c>
    </row>
    <row r="169" spans="1:13" ht="12.75" customHeight="1">
      <c r="A169" s="548"/>
      <c r="B169" s="483"/>
      <c r="C169" s="483"/>
      <c r="D169" s="398">
        <v>4</v>
      </c>
      <c r="E169" s="398">
        <v>144</v>
      </c>
      <c r="F169" s="398">
        <v>4</v>
      </c>
      <c r="G169" s="396">
        <v>1</v>
      </c>
      <c r="H169" s="396">
        <f t="shared" si="2"/>
        <v>4</v>
      </c>
      <c r="I169" s="397"/>
      <c r="J169" s="397">
        <v>17</v>
      </c>
      <c r="K169" s="2">
        <v>1</v>
      </c>
      <c r="L169" s="2" t="s">
        <v>43</v>
      </c>
      <c r="M169" s="2" t="s">
        <v>105</v>
      </c>
    </row>
    <row r="170" spans="1:13" ht="12.75" customHeight="1">
      <c r="A170" s="548"/>
      <c r="B170" s="483"/>
      <c r="C170" s="483"/>
      <c r="D170" s="398">
        <v>1</v>
      </c>
      <c r="E170" s="398">
        <v>72</v>
      </c>
      <c r="F170" s="398">
        <v>2</v>
      </c>
      <c r="G170" s="396">
        <v>1</v>
      </c>
      <c r="H170" s="396">
        <f t="shared" si="2"/>
        <v>2</v>
      </c>
      <c r="I170" s="397"/>
      <c r="J170" s="397">
        <v>20</v>
      </c>
      <c r="K170" s="2">
        <v>1</v>
      </c>
      <c r="L170" s="2" t="s">
        <v>139</v>
      </c>
    </row>
    <row r="171" spans="1:13" ht="12.75" customHeight="1">
      <c r="A171" s="548"/>
      <c r="B171" s="483"/>
      <c r="C171" s="483"/>
      <c r="D171" s="398">
        <v>1</v>
      </c>
      <c r="E171" s="398">
        <v>72</v>
      </c>
      <c r="F171" s="398">
        <v>2</v>
      </c>
      <c r="G171" s="396">
        <v>1</v>
      </c>
      <c r="H171" s="396">
        <f t="shared" si="2"/>
        <v>2</v>
      </c>
      <c r="I171" s="397"/>
      <c r="J171" s="397">
        <v>20</v>
      </c>
      <c r="L171" s="2" t="s">
        <v>68</v>
      </c>
    </row>
    <row r="172" spans="1:13" ht="12.75" customHeight="1">
      <c r="A172" s="549"/>
      <c r="B172" s="551"/>
      <c r="C172" s="551"/>
      <c r="D172" s="398">
        <v>1</v>
      </c>
      <c r="E172" s="399">
        <v>36</v>
      </c>
      <c r="F172" s="399">
        <v>1</v>
      </c>
      <c r="G172" s="396">
        <v>1</v>
      </c>
      <c r="H172" s="396">
        <f t="shared" si="2"/>
        <v>1</v>
      </c>
      <c r="I172" s="397"/>
      <c r="J172" s="397">
        <v>18</v>
      </c>
      <c r="L172" s="2" t="s">
        <v>82</v>
      </c>
      <c r="M172" s="2" t="s">
        <v>111</v>
      </c>
    </row>
    <row r="173" spans="1:13" ht="12.75" customHeight="1">
      <c r="A173" s="549"/>
      <c r="B173" s="551"/>
      <c r="C173" s="551"/>
      <c r="D173" s="398">
        <v>1</v>
      </c>
      <c r="E173" s="399">
        <v>36</v>
      </c>
      <c r="F173" s="399">
        <v>1</v>
      </c>
      <c r="G173" s="396">
        <v>1</v>
      </c>
      <c r="H173" s="396">
        <f t="shared" si="2"/>
        <v>1</v>
      </c>
      <c r="I173" s="397"/>
      <c r="J173" s="397">
        <v>16</v>
      </c>
      <c r="L173" s="2" t="s">
        <v>83</v>
      </c>
      <c r="M173" s="2" t="s">
        <v>111</v>
      </c>
    </row>
    <row r="174" spans="1:13" ht="12.75" customHeight="1">
      <c r="A174" s="550"/>
      <c r="B174" s="552"/>
      <c r="C174" s="552"/>
      <c r="D174" s="332">
        <v>1</v>
      </c>
      <c r="E174" s="400">
        <v>36</v>
      </c>
      <c r="F174" s="400">
        <v>1</v>
      </c>
      <c r="G174" s="385">
        <v>1</v>
      </c>
      <c r="H174" s="385">
        <f t="shared" si="2"/>
        <v>1</v>
      </c>
      <c r="I174" s="401"/>
      <c r="J174" s="401">
        <v>15</v>
      </c>
      <c r="L174" s="2" t="s">
        <v>140</v>
      </c>
      <c r="M174" s="2" t="s">
        <v>111</v>
      </c>
    </row>
    <row r="175" spans="1:13">
      <c r="A175" s="358"/>
      <c r="B175" s="26"/>
      <c r="C175" s="27"/>
      <c r="D175" s="28"/>
      <c r="E175" s="29"/>
      <c r="F175" s="30" t="s">
        <v>26</v>
      </c>
      <c r="G175" s="32">
        <f>SUM(G166:G174)</f>
        <v>9</v>
      </c>
      <c r="H175" s="32">
        <f>SUM(H166:H174)</f>
        <v>17</v>
      </c>
      <c r="I175" s="48">
        <f>SUM(I168:I171)</f>
        <v>0</v>
      </c>
      <c r="J175" s="49">
        <f>SUM(J166:J174)</f>
        <v>163</v>
      </c>
      <c r="K175" s="186">
        <f>SUM(K166:K171)</f>
        <v>5</v>
      </c>
    </row>
    <row r="176" spans="1:13" ht="12" customHeight="1">
      <c r="A176" s="402" t="s">
        <v>141</v>
      </c>
      <c r="B176" s="74">
        <v>1</v>
      </c>
      <c r="C176" s="403" t="s">
        <v>51</v>
      </c>
      <c r="D176" s="404">
        <v>1</v>
      </c>
      <c r="E176" s="404">
        <v>72</v>
      </c>
      <c r="F176" s="404">
        <v>2</v>
      </c>
      <c r="G176" s="389">
        <v>1</v>
      </c>
      <c r="H176" s="405">
        <f>F176*G176</f>
        <v>2</v>
      </c>
      <c r="I176" s="406"/>
      <c r="J176" s="406">
        <v>16</v>
      </c>
      <c r="L176" s="2" t="s">
        <v>29</v>
      </c>
    </row>
    <row r="177" spans="1:14">
      <c r="A177" s="407"/>
      <c r="B177" s="27"/>
      <c r="C177" s="27"/>
      <c r="D177" s="28"/>
      <c r="E177" s="29"/>
      <c r="F177" s="30" t="s">
        <v>26</v>
      </c>
      <c r="G177" s="32">
        <f>SUM(G176)</f>
        <v>1</v>
      </c>
      <c r="H177" s="32">
        <f>SUM(H176)</f>
        <v>2</v>
      </c>
      <c r="I177" s="48">
        <f>SUM(I170:I176)</f>
        <v>0</v>
      </c>
      <c r="J177" s="49">
        <f>SUM(J176)</f>
        <v>16</v>
      </c>
      <c r="K177" s="197"/>
      <c r="N177" s="14"/>
    </row>
    <row r="178" spans="1:14" ht="13.15" customHeight="1">
      <c r="A178" s="534" t="s">
        <v>142</v>
      </c>
      <c r="B178" s="495">
        <v>4</v>
      </c>
      <c r="C178" s="537" t="s">
        <v>40</v>
      </c>
      <c r="D178" s="244">
        <v>2</v>
      </c>
      <c r="E178" s="244">
        <v>144</v>
      </c>
      <c r="F178" s="244">
        <v>4</v>
      </c>
      <c r="G178" s="382">
        <v>1</v>
      </c>
      <c r="H178" s="382">
        <f>F178*G178</f>
        <v>4</v>
      </c>
      <c r="I178" s="394"/>
      <c r="J178" s="394">
        <v>15</v>
      </c>
      <c r="L178" s="2" t="s">
        <v>29</v>
      </c>
    </row>
    <row r="179" spans="1:14">
      <c r="A179" s="535"/>
      <c r="B179" s="558"/>
      <c r="C179" s="538"/>
      <c r="D179" s="395">
        <v>2</v>
      </c>
      <c r="E179" s="395">
        <v>144</v>
      </c>
      <c r="F179" s="395">
        <v>4</v>
      </c>
      <c r="G179" s="240">
        <v>1</v>
      </c>
      <c r="H179" s="396">
        <f>F179*G179</f>
        <v>4</v>
      </c>
      <c r="I179" s="241"/>
      <c r="J179" s="397">
        <v>15</v>
      </c>
      <c r="L179" s="2" t="s">
        <v>30</v>
      </c>
    </row>
    <row r="180" spans="1:14">
      <c r="A180" s="535"/>
      <c r="B180" s="558"/>
      <c r="C180" s="538"/>
      <c r="D180" s="395">
        <v>2</v>
      </c>
      <c r="E180" s="395">
        <v>144</v>
      </c>
      <c r="F180" s="395">
        <v>4</v>
      </c>
      <c r="G180" s="240">
        <v>1</v>
      </c>
      <c r="H180" s="396">
        <f>F180*G180</f>
        <v>4</v>
      </c>
      <c r="I180" s="241"/>
      <c r="J180" s="397">
        <v>15</v>
      </c>
      <c r="K180" s="2">
        <v>1</v>
      </c>
      <c r="L180" s="2" t="s">
        <v>31</v>
      </c>
    </row>
    <row r="181" spans="1:14">
      <c r="A181" s="535"/>
      <c r="B181" s="558"/>
      <c r="C181" s="538"/>
      <c r="D181" s="246">
        <v>3</v>
      </c>
      <c r="E181" s="246">
        <v>216</v>
      </c>
      <c r="F181" s="246">
        <v>6</v>
      </c>
      <c r="G181" s="190">
        <v>1</v>
      </c>
      <c r="H181" s="385">
        <f>F181*G181</f>
        <v>6</v>
      </c>
      <c r="I181" s="189"/>
      <c r="J181" s="401">
        <v>13</v>
      </c>
      <c r="L181" s="2" t="s">
        <v>43</v>
      </c>
    </row>
    <row r="182" spans="1:14">
      <c r="A182" s="358"/>
      <c r="B182" s="26"/>
      <c r="C182" s="27"/>
      <c r="D182" s="28"/>
      <c r="E182" s="29"/>
      <c r="F182" s="30" t="s">
        <v>26</v>
      </c>
      <c r="G182" s="32">
        <f>SUM(G178:G181)</f>
        <v>4</v>
      </c>
      <c r="H182" s="32">
        <f>SUM(H178:H181)</f>
        <v>18</v>
      </c>
      <c r="I182" s="48">
        <f>SUM(I178:I180)</f>
        <v>0</v>
      </c>
      <c r="J182" s="49">
        <f>SUM(J178:J181)</f>
        <v>58</v>
      </c>
      <c r="K182" s="186">
        <f>SUM(K177:K180)</f>
        <v>1</v>
      </c>
    </row>
    <row r="183" spans="1:14" ht="12.75" customHeight="1">
      <c r="A183" s="408" t="s">
        <v>143</v>
      </c>
      <c r="B183" s="409">
        <v>1</v>
      </c>
      <c r="C183" s="371" t="s">
        <v>40</v>
      </c>
      <c r="D183" s="21">
        <v>1</v>
      </c>
      <c r="E183" s="21">
        <v>72</v>
      </c>
      <c r="F183" s="21">
        <v>2</v>
      </c>
      <c r="G183" s="410">
        <v>1</v>
      </c>
      <c r="H183" s="410">
        <f>F183*G183</f>
        <v>2</v>
      </c>
      <c r="I183" s="411"/>
      <c r="J183" s="411">
        <v>12</v>
      </c>
      <c r="L183" s="2" t="s">
        <v>139</v>
      </c>
      <c r="M183" s="2" t="s">
        <v>112</v>
      </c>
    </row>
    <row r="184" spans="1:14" ht="16.149999999999999" customHeight="1">
      <c r="A184" s="358"/>
      <c r="B184" s="26"/>
      <c r="C184" s="27"/>
      <c r="D184" s="28"/>
      <c r="E184" s="29"/>
      <c r="F184" s="30" t="s">
        <v>26</v>
      </c>
      <c r="G184" s="32">
        <f>SUM(G183)</f>
        <v>1</v>
      </c>
      <c r="H184" s="32">
        <f>SUM(H183)</f>
        <v>2</v>
      </c>
      <c r="I184" s="48">
        <f>SUM(I180:I182)</f>
        <v>0</v>
      </c>
      <c r="J184" s="49">
        <f>SUM(J183)</f>
        <v>12</v>
      </c>
    </row>
    <row r="185" spans="1:14" ht="48.95" customHeight="1">
      <c r="A185" s="370" t="s">
        <v>144</v>
      </c>
      <c r="B185" s="371">
        <v>1</v>
      </c>
      <c r="C185" s="537" t="s">
        <v>40</v>
      </c>
      <c r="D185" s="21">
        <v>1</v>
      </c>
      <c r="E185" s="21">
        <v>72</v>
      </c>
      <c r="F185" s="21">
        <v>2</v>
      </c>
      <c r="G185" s="410">
        <v>1</v>
      </c>
      <c r="H185" s="410">
        <f>F185*G185</f>
        <v>2</v>
      </c>
      <c r="I185" s="411"/>
      <c r="J185" s="411">
        <v>11</v>
      </c>
      <c r="K185" s="237"/>
      <c r="L185" s="2" t="s">
        <v>29</v>
      </c>
      <c r="M185" s="2" t="s">
        <v>112</v>
      </c>
    </row>
    <row r="186" spans="1:14" s="4" customFormat="1" ht="48.95" customHeight="1">
      <c r="A186" s="370" t="s">
        <v>145</v>
      </c>
      <c r="B186" s="371">
        <v>1</v>
      </c>
      <c r="C186" s="552"/>
      <c r="D186" s="412">
        <v>1</v>
      </c>
      <c r="E186" s="21">
        <v>72</v>
      </c>
      <c r="F186" s="21">
        <v>2</v>
      </c>
      <c r="G186" s="410">
        <v>1</v>
      </c>
      <c r="H186" s="410">
        <f>F186*G186</f>
        <v>2</v>
      </c>
      <c r="I186" s="411"/>
      <c r="J186" s="411">
        <v>14</v>
      </c>
      <c r="L186" s="2" t="s">
        <v>30</v>
      </c>
      <c r="M186" s="2" t="s">
        <v>146</v>
      </c>
      <c r="N186" s="2"/>
    </row>
    <row r="187" spans="1:14">
      <c r="A187" s="358"/>
      <c r="B187" s="27"/>
      <c r="C187" s="27"/>
      <c r="D187" s="28"/>
      <c r="E187" s="29"/>
      <c r="F187" s="30" t="s">
        <v>26</v>
      </c>
      <c r="G187" s="32">
        <f>SUM(G185:G186)</f>
        <v>2</v>
      </c>
      <c r="H187" s="32">
        <f>SUM(H185:H186)</f>
        <v>4</v>
      </c>
      <c r="I187" s="33">
        <f>SUM(I180:I186)</f>
        <v>0</v>
      </c>
      <c r="J187" s="34">
        <f>SUM(J185:J186)</f>
        <v>25</v>
      </c>
      <c r="K187" s="197"/>
      <c r="M187" s="14"/>
    </row>
    <row r="188" spans="1:14" ht="25.5" customHeight="1">
      <c r="A188" s="370" t="s">
        <v>147</v>
      </c>
      <c r="B188" s="409">
        <v>1</v>
      </c>
      <c r="C188" s="409" t="s">
        <v>56</v>
      </c>
      <c r="D188" s="21">
        <v>1</v>
      </c>
      <c r="E188" s="21">
        <v>216</v>
      </c>
      <c r="F188" s="21">
        <v>6</v>
      </c>
      <c r="G188" s="410">
        <v>1</v>
      </c>
      <c r="H188" s="389">
        <f>F188*G188</f>
        <v>6</v>
      </c>
      <c r="I188" s="411"/>
      <c r="J188" s="411">
        <v>17</v>
      </c>
      <c r="L188" s="2" t="s">
        <v>52</v>
      </c>
    </row>
    <row r="189" spans="1:14" ht="12.75" customHeight="1">
      <c r="A189" s="358"/>
      <c r="B189" s="26"/>
      <c r="C189" s="27"/>
      <c r="D189" s="28"/>
      <c r="E189" s="29"/>
      <c r="F189" s="30" t="s">
        <v>26</v>
      </c>
      <c r="G189" s="32">
        <f>SUM(G188)</f>
        <v>1</v>
      </c>
      <c r="H189" s="32">
        <f>SUM(H188)</f>
        <v>6</v>
      </c>
      <c r="I189" s="33">
        <f>SUM(I183:I188)</f>
        <v>0</v>
      </c>
      <c r="J189" s="34">
        <f>SUM(J188)</f>
        <v>17</v>
      </c>
    </row>
    <row r="190" spans="1:14" ht="12.75" customHeight="1">
      <c r="A190" s="408" t="s">
        <v>148</v>
      </c>
      <c r="B190" s="554">
        <v>3</v>
      </c>
      <c r="C190" s="537" t="s">
        <v>56</v>
      </c>
      <c r="D190" s="35">
        <v>3</v>
      </c>
      <c r="E190" s="35">
        <v>120</v>
      </c>
      <c r="F190" s="35">
        <v>3</v>
      </c>
      <c r="G190" s="382">
        <v>1</v>
      </c>
      <c r="H190" s="382">
        <f>F190*G190</f>
        <v>3</v>
      </c>
      <c r="I190" s="413"/>
      <c r="J190" s="414">
        <v>17</v>
      </c>
      <c r="L190" s="2" t="s">
        <v>31</v>
      </c>
    </row>
    <row r="191" spans="1:14" ht="12.75" customHeight="1">
      <c r="A191" s="415"/>
      <c r="B191" s="537"/>
      <c r="C191" s="538"/>
      <c r="D191" s="43">
        <v>3</v>
      </c>
      <c r="E191" s="43">
        <v>120</v>
      </c>
      <c r="F191" s="43">
        <v>3</v>
      </c>
      <c r="G191" s="385">
        <v>1</v>
      </c>
      <c r="H191" s="385">
        <f>F191*G191</f>
        <v>3</v>
      </c>
      <c r="I191" s="401"/>
      <c r="J191" s="401">
        <v>17</v>
      </c>
      <c r="L191" s="2" t="s">
        <v>43</v>
      </c>
    </row>
    <row r="192" spans="1:14" ht="12.75" customHeight="1">
      <c r="A192" s="416"/>
      <c r="B192" s="417"/>
      <c r="C192" s="417"/>
      <c r="D192" s="417"/>
      <c r="E192" s="29"/>
      <c r="F192" s="30" t="s">
        <v>26</v>
      </c>
      <c r="G192" s="32">
        <f>SUM(G190:G191)</f>
        <v>2</v>
      </c>
      <c r="H192" s="32">
        <f>SUM(H190:H191)</f>
        <v>6</v>
      </c>
      <c r="I192" s="48">
        <f>SUM(I189:I191)</f>
        <v>0</v>
      </c>
      <c r="J192" s="49">
        <f>SUM(J190:J191)</f>
        <v>34</v>
      </c>
      <c r="K192" s="197"/>
    </row>
    <row r="193" spans="1:14" ht="12.75" customHeight="1">
      <c r="A193" s="408" t="s">
        <v>149</v>
      </c>
      <c r="B193" s="418">
        <v>1</v>
      </c>
      <c r="C193" s="419" t="s">
        <v>56</v>
      </c>
      <c r="D193" s="209">
        <v>1</v>
      </c>
      <c r="E193" s="210">
        <v>216</v>
      </c>
      <c r="F193" s="210">
        <v>6</v>
      </c>
      <c r="G193" s="211">
        <v>1</v>
      </c>
      <c r="H193" s="211">
        <f>F193*G193</f>
        <v>6</v>
      </c>
      <c r="I193" s="420"/>
      <c r="J193" s="209">
        <v>12</v>
      </c>
      <c r="K193" s="197"/>
      <c r="L193" s="2" t="s">
        <v>53</v>
      </c>
    </row>
    <row r="194" spans="1:14" ht="12.75" customHeight="1">
      <c r="A194" s="358"/>
      <c r="B194" s="26"/>
      <c r="C194" s="26"/>
      <c r="D194" s="28"/>
      <c r="E194" s="29"/>
      <c r="F194" s="30" t="s">
        <v>26</v>
      </c>
      <c r="G194" s="32">
        <f>SUM(G193)</f>
        <v>1</v>
      </c>
      <c r="H194" s="32">
        <f>SUM(H193)</f>
        <v>6</v>
      </c>
      <c r="I194" s="48">
        <f>SUM(I191:I193)</f>
        <v>0</v>
      </c>
      <c r="J194" s="49">
        <f>SUM(J193)</f>
        <v>12</v>
      </c>
      <c r="K194" s="197"/>
      <c r="M194" s="14"/>
      <c r="N194" s="14"/>
    </row>
    <row r="195" spans="1:14" ht="12.75" customHeight="1">
      <c r="A195" s="408" t="s">
        <v>150</v>
      </c>
      <c r="B195" s="409">
        <v>1</v>
      </c>
      <c r="C195" s="421" t="s">
        <v>151</v>
      </c>
      <c r="D195" s="404">
        <v>1</v>
      </c>
      <c r="E195" s="404">
        <v>72</v>
      </c>
      <c r="F195" s="422" t="s">
        <v>70</v>
      </c>
      <c r="G195" s="389">
        <v>1</v>
      </c>
      <c r="H195" s="389">
        <f>F195*G195</f>
        <v>2</v>
      </c>
      <c r="I195" s="423"/>
      <c r="J195" s="391">
        <v>15</v>
      </c>
      <c r="K195" s="553"/>
      <c r="L195" s="2" t="s">
        <v>29</v>
      </c>
    </row>
    <row r="196" spans="1:14" ht="12.75" hidden="1" customHeight="1">
      <c r="A196" s="415"/>
      <c r="B196" s="424"/>
      <c r="C196" s="424"/>
      <c r="D196" s="425"/>
      <c r="E196" s="425"/>
      <c r="F196" s="425"/>
      <c r="G196" s="425"/>
      <c r="H196" s="425"/>
      <c r="I196" s="425"/>
      <c r="J196" s="425"/>
      <c r="K196" s="553"/>
    </row>
    <row r="197" spans="1:14" ht="12.75" hidden="1" customHeight="1">
      <c r="A197" s="415"/>
      <c r="B197" s="424"/>
      <c r="C197" s="424"/>
      <c r="D197" s="426"/>
      <c r="E197" s="426"/>
      <c r="F197" s="426"/>
      <c r="G197" s="426"/>
      <c r="H197" s="426"/>
      <c r="I197" s="426"/>
      <c r="J197" s="426"/>
      <c r="K197" s="553"/>
    </row>
    <row r="198" spans="1:14" ht="12.75" customHeight="1">
      <c r="A198" s="427"/>
      <c r="B198" s="428"/>
      <c r="C198" s="429"/>
      <c r="D198" s="417"/>
      <c r="E198" s="417"/>
      <c r="F198" s="30" t="s">
        <v>26</v>
      </c>
      <c r="G198" s="32">
        <f>SUM(G195:G197)</f>
        <v>1</v>
      </c>
      <c r="H198" s="32">
        <f>SUM(H195:H197)</f>
        <v>2</v>
      </c>
      <c r="I198" s="48">
        <f>SUM(I195:I197)</f>
        <v>0</v>
      </c>
      <c r="J198" s="49">
        <f>SUM(J195:J197)</f>
        <v>15</v>
      </c>
      <c r="L198" s="281"/>
    </row>
    <row r="199" spans="1:14" ht="12.75" customHeight="1">
      <c r="A199" s="534" t="s">
        <v>152</v>
      </c>
      <c r="B199" s="554">
        <v>3</v>
      </c>
      <c r="C199" s="537" t="s">
        <v>153</v>
      </c>
      <c r="D199" s="330">
        <v>1</v>
      </c>
      <c r="E199" s="330">
        <v>144</v>
      </c>
      <c r="F199" s="430" t="s">
        <v>154</v>
      </c>
      <c r="G199" s="382">
        <v>1</v>
      </c>
      <c r="H199" s="382">
        <v>4</v>
      </c>
      <c r="I199" s="394"/>
      <c r="J199" s="273">
        <v>14</v>
      </c>
      <c r="L199" s="2" t="s">
        <v>29</v>
      </c>
    </row>
    <row r="200" spans="1:14" ht="12.75" customHeight="1">
      <c r="A200" s="535"/>
      <c r="B200" s="554"/>
      <c r="C200" s="538"/>
      <c r="D200" s="332">
        <v>1</v>
      </c>
      <c r="E200" s="332">
        <v>144</v>
      </c>
      <c r="F200" s="431" t="s">
        <v>154</v>
      </c>
      <c r="G200" s="385">
        <v>1</v>
      </c>
      <c r="H200" s="385">
        <v>4</v>
      </c>
      <c r="I200" s="401"/>
      <c r="J200" s="276">
        <v>14</v>
      </c>
      <c r="L200" s="2" t="s">
        <v>30</v>
      </c>
    </row>
    <row r="201" spans="1:14" ht="12.75" customHeight="1">
      <c r="A201" s="358"/>
      <c r="B201" s="47"/>
      <c r="C201" s="27"/>
      <c r="D201" s="28"/>
      <c r="E201" s="29"/>
      <c r="F201" s="30" t="s">
        <v>26</v>
      </c>
      <c r="G201" s="32">
        <f>SUM(G199:G200)</f>
        <v>2</v>
      </c>
      <c r="H201" s="32">
        <f>SUM(H199:H200)</f>
        <v>8</v>
      </c>
      <c r="I201" s="33">
        <f>SUM(I195:I200)</f>
        <v>0</v>
      </c>
      <c r="J201" s="34">
        <f>SUM(J199:J200)</f>
        <v>28</v>
      </c>
      <c r="K201" s="197"/>
    </row>
    <row r="202" spans="1:14" ht="12.75" customHeight="1">
      <c r="A202" s="370" t="s">
        <v>155</v>
      </c>
      <c r="B202" s="371">
        <v>1</v>
      </c>
      <c r="C202" s="371" t="s">
        <v>156</v>
      </c>
      <c r="D202" s="432">
        <v>1</v>
      </c>
      <c r="E202" s="432">
        <v>72</v>
      </c>
      <c r="F202" s="432" t="s">
        <v>70</v>
      </c>
      <c r="G202" s="354">
        <v>1</v>
      </c>
      <c r="H202" s="433" t="s">
        <v>70</v>
      </c>
      <c r="I202" s="434"/>
      <c r="J202" s="411">
        <v>15</v>
      </c>
      <c r="L202" s="2" t="s">
        <v>29</v>
      </c>
    </row>
    <row r="203" spans="1:14" ht="12.75" customHeight="1">
      <c r="A203" s="26"/>
      <c r="B203" s="47"/>
      <c r="C203" s="47"/>
      <c r="D203" s="28"/>
      <c r="E203" s="29"/>
      <c r="F203" s="30" t="s">
        <v>26</v>
      </c>
      <c r="G203" s="31">
        <f>SUM(G202:G202)</f>
        <v>1</v>
      </c>
      <c r="H203" s="32" t="str">
        <f>H202</f>
        <v>2</v>
      </c>
      <c r="I203" s="48">
        <f>SUM(I201:I202)</f>
        <v>0</v>
      </c>
      <c r="J203" s="49">
        <f>SUM(J202:J202)</f>
        <v>15</v>
      </c>
      <c r="K203" s="197"/>
    </row>
    <row r="204" spans="1:14">
      <c r="A204" s="513" t="s">
        <v>32</v>
      </c>
      <c r="B204" s="514"/>
      <c r="C204" s="514"/>
      <c r="D204" s="545"/>
      <c r="E204" s="346"/>
      <c r="F204" s="435"/>
      <c r="G204" s="436">
        <f>G159+G163+G165+G175+G177+G182+G184+G187+G189+G192+G194+G198+G201+G203</f>
        <v>31</v>
      </c>
      <c r="H204" s="437">
        <f>SUM(H159+H163+H165+H175+H177+H182+H184+H187+H189+H192+H194+H198+H201+H203)</f>
        <v>104</v>
      </c>
      <c r="I204" s="436">
        <v>0</v>
      </c>
      <c r="J204" s="438">
        <f>SUM(J203+J201+J198+J192+J189+J187+J182+J184+J177+J175+J165+J163+J159+J194)</f>
        <v>490</v>
      </c>
      <c r="K204" s="186" t="e">
        <f>K203+K201+#REF!+#REF!+K192+K189+K187+K182+K177+K175+#REF!+K165+K163+K159</f>
        <v>#REF!</v>
      </c>
    </row>
    <row r="205" spans="1:14">
      <c r="A205" s="555">
        <v>44440</v>
      </c>
      <c r="B205" s="556"/>
      <c r="C205" s="556"/>
      <c r="D205" s="557"/>
      <c r="E205" s="327"/>
      <c r="F205" s="346"/>
      <c r="G205" s="50">
        <f>G204+G152+G141+G129+G103</f>
        <v>119</v>
      </c>
      <c r="H205" s="50">
        <f>SUM(H204+H152+H141+H129+H103)</f>
        <v>332</v>
      </c>
      <c r="I205" s="50"/>
      <c r="J205" s="50">
        <f>SUM(J204+J152+J141+J129+J103)</f>
        <v>1735</v>
      </c>
    </row>
    <row r="206" spans="1:14">
      <c r="D206" s="439" t="s">
        <v>62</v>
      </c>
      <c r="E206" s="440"/>
      <c r="F206" s="155"/>
      <c r="G206" s="440"/>
      <c r="H206" s="441">
        <f>333-H205</f>
        <v>1</v>
      </c>
      <c r="I206" s="442"/>
      <c r="J206" s="442"/>
    </row>
    <row r="207" spans="1:14">
      <c r="D207" s="443" t="s">
        <v>157</v>
      </c>
      <c r="E207" s="160"/>
      <c r="F207" s="444"/>
      <c r="G207" s="445">
        <f>G205</f>
        <v>119</v>
      </c>
      <c r="H207" s="445">
        <f>H205+H206</f>
        <v>333</v>
      </c>
      <c r="I207" s="446"/>
      <c r="J207" s="445">
        <f>J205</f>
        <v>1735</v>
      </c>
      <c r="K207" s="447" t="e">
        <f>K204+K152+K141+K129+K103</f>
        <v>#REF!</v>
      </c>
      <c r="L207" s="14"/>
    </row>
  </sheetData>
  <mergeCells count="137">
    <mergeCell ref="K195:K197"/>
    <mergeCell ref="A199:A200"/>
    <mergeCell ref="B199:B200"/>
    <mergeCell ref="C199:C200"/>
    <mergeCell ref="A204:D204"/>
    <mergeCell ref="A205:D205"/>
    <mergeCell ref="A178:A181"/>
    <mergeCell ref="B178:B181"/>
    <mergeCell ref="C178:C181"/>
    <mergeCell ref="C185:C186"/>
    <mergeCell ref="B190:B191"/>
    <mergeCell ref="C190:C191"/>
    <mergeCell ref="A160:A161"/>
    <mergeCell ref="B160:B161"/>
    <mergeCell ref="C160:C162"/>
    <mergeCell ref="A166:A174"/>
    <mergeCell ref="B166:B174"/>
    <mergeCell ref="C166:C174"/>
    <mergeCell ref="F154:F155"/>
    <mergeCell ref="G154:G155"/>
    <mergeCell ref="H154:H155"/>
    <mergeCell ref="I154:I155"/>
    <mergeCell ref="A156:J156"/>
    <mergeCell ref="A157:A158"/>
    <mergeCell ref="B157:B158"/>
    <mergeCell ref="C157:C158"/>
    <mergeCell ref="A152:D152"/>
    <mergeCell ref="A154:A155"/>
    <mergeCell ref="B154:B155"/>
    <mergeCell ref="C154:C155"/>
    <mergeCell ref="D154:D155"/>
    <mergeCell ref="E154:E155"/>
    <mergeCell ref="F143:F144"/>
    <mergeCell ref="G143:G144"/>
    <mergeCell ref="I143:I144"/>
    <mergeCell ref="A145:J145"/>
    <mergeCell ref="A146:A148"/>
    <mergeCell ref="B146:B148"/>
    <mergeCell ref="C146:C148"/>
    <mergeCell ref="A141:D141"/>
    <mergeCell ref="A143:A144"/>
    <mergeCell ref="B143:B144"/>
    <mergeCell ref="C143:C144"/>
    <mergeCell ref="D143:D144"/>
    <mergeCell ref="E143:E144"/>
    <mergeCell ref="F131:F132"/>
    <mergeCell ref="G131:G132"/>
    <mergeCell ref="I131:I132"/>
    <mergeCell ref="A133:J133"/>
    <mergeCell ref="A138:A139"/>
    <mergeCell ref="B138:B139"/>
    <mergeCell ref="C138:C139"/>
    <mergeCell ref="A129:D129"/>
    <mergeCell ref="A131:A132"/>
    <mergeCell ref="B131:B132"/>
    <mergeCell ref="C131:C132"/>
    <mergeCell ref="D131:D132"/>
    <mergeCell ref="E131:E132"/>
    <mergeCell ref="A115:A116"/>
    <mergeCell ref="B115:B116"/>
    <mergeCell ref="C115:C116"/>
    <mergeCell ref="A118:A119"/>
    <mergeCell ref="B118:B119"/>
    <mergeCell ref="C118:C119"/>
    <mergeCell ref="F107:F108"/>
    <mergeCell ref="G107:G108"/>
    <mergeCell ref="I107:I108"/>
    <mergeCell ref="A109:J109"/>
    <mergeCell ref="A110:A111"/>
    <mergeCell ref="B110:B111"/>
    <mergeCell ref="C110:C111"/>
    <mergeCell ref="A103:D103"/>
    <mergeCell ref="A107:A108"/>
    <mergeCell ref="B107:B108"/>
    <mergeCell ref="C107:C108"/>
    <mergeCell ref="D107:D108"/>
    <mergeCell ref="E107:E108"/>
    <mergeCell ref="A90:A93"/>
    <mergeCell ref="B90:B93"/>
    <mergeCell ref="C90:C93"/>
    <mergeCell ref="A97:A101"/>
    <mergeCell ref="B97:B101"/>
    <mergeCell ref="C97:C101"/>
    <mergeCell ref="B77:B78"/>
    <mergeCell ref="C77:C78"/>
    <mergeCell ref="A80:A83"/>
    <mergeCell ref="B80:B83"/>
    <mergeCell ref="C80:C88"/>
    <mergeCell ref="A84:A88"/>
    <mergeCell ref="B84:B88"/>
    <mergeCell ref="A67:A68"/>
    <mergeCell ref="B67:B68"/>
    <mergeCell ref="C67:C68"/>
    <mergeCell ref="C70:C73"/>
    <mergeCell ref="A71:A72"/>
    <mergeCell ref="B71:B72"/>
    <mergeCell ref="C4:G4"/>
    <mergeCell ref="A16:A17"/>
    <mergeCell ref="B16:B17"/>
    <mergeCell ref="C16:C17"/>
    <mergeCell ref="D16:D17"/>
    <mergeCell ref="E16:E17"/>
    <mergeCell ref="F16:F17"/>
    <mergeCell ref="G16:G17"/>
    <mergeCell ref="A37:A40"/>
    <mergeCell ref="B37:B40"/>
    <mergeCell ref="C37:C40"/>
    <mergeCell ref="A28:A29"/>
    <mergeCell ref="B28:B29"/>
    <mergeCell ref="C28:C29"/>
    <mergeCell ref="A31:A34"/>
    <mergeCell ref="B31:B34"/>
    <mergeCell ref="C31:C35"/>
    <mergeCell ref="A125:A127"/>
    <mergeCell ref="C125:C127"/>
    <mergeCell ref="B125:B127"/>
    <mergeCell ref="I16:I17"/>
    <mergeCell ref="A18:J18"/>
    <mergeCell ref="A19:A24"/>
    <mergeCell ref="B19:B24"/>
    <mergeCell ref="C19:C26"/>
    <mergeCell ref="A25:A26"/>
    <mergeCell ref="B25:B26"/>
    <mergeCell ref="C42:C47"/>
    <mergeCell ref="A43:A47"/>
    <mergeCell ref="B43:B47"/>
    <mergeCell ref="A49:A54"/>
    <mergeCell ref="B49:B54"/>
    <mergeCell ref="C49:C57"/>
    <mergeCell ref="A55:A56"/>
    <mergeCell ref="B55:B56"/>
    <mergeCell ref="A61:A62"/>
    <mergeCell ref="B61:B62"/>
    <mergeCell ref="C61:C65"/>
    <mergeCell ref="A63:A65"/>
    <mergeCell ref="B63:B65"/>
    <mergeCell ref="A77:A78"/>
  </mergeCells>
  <pageMargins left="0.39370078740157483" right="0.39370078740157483" top="0.39370078740157483" bottom="0.39370078740157483" header="0" footer="0"/>
  <pageSetup paperSize="9" scale="76" orientation="landscape" verticalDpi="300" r:id="rId1"/>
  <headerFooter alignWithMargins="0"/>
  <rowBreaks count="5" manualBreakCount="5">
    <brk id="15" max="16383" man="1"/>
    <brk id="65" max="16383" man="1"/>
    <brk id="103" max="16383" man="1"/>
    <brk id="129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M11" sqref="M11"/>
    </sheetView>
  </sheetViews>
  <sheetFormatPr defaultRowHeight="12.75"/>
  <cols>
    <col min="1" max="1" width="24" style="75" customWidth="1"/>
    <col min="2" max="2" width="14.28515625" style="75" customWidth="1"/>
    <col min="3" max="3" width="15" style="75" customWidth="1"/>
    <col min="4" max="4" width="10.28515625" style="75" customWidth="1"/>
    <col min="5" max="5" width="11.140625" style="75" customWidth="1"/>
    <col min="6" max="7" width="9.140625" style="75"/>
    <col min="8" max="8" width="7.28515625" style="75" customWidth="1"/>
    <col min="9" max="9" width="7.7109375" style="75" customWidth="1"/>
    <col min="10" max="10" width="7.5703125" style="75" customWidth="1"/>
    <col min="11" max="11" width="9" style="75" customWidth="1"/>
    <col min="12" max="12" width="9.85546875" style="75" customWidth="1"/>
    <col min="13" max="256" width="9.140625" style="75"/>
    <col min="257" max="257" width="24" style="75" customWidth="1"/>
    <col min="258" max="258" width="14.28515625" style="75" customWidth="1"/>
    <col min="259" max="259" width="15" style="75" customWidth="1"/>
    <col min="260" max="260" width="10.28515625" style="75" customWidth="1"/>
    <col min="261" max="261" width="11.140625" style="75" customWidth="1"/>
    <col min="262" max="263" width="9.140625" style="75"/>
    <col min="264" max="264" width="7.28515625" style="75" customWidth="1"/>
    <col min="265" max="265" width="7.7109375" style="75" customWidth="1"/>
    <col min="266" max="266" width="7.5703125" style="75" customWidth="1"/>
    <col min="267" max="267" width="9" style="75" customWidth="1"/>
    <col min="268" max="268" width="9.85546875" style="75" customWidth="1"/>
    <col min="269" max="512" width="9.140625" style="75"/>
    <col min="513" max="513" width="24" style="75" customWidth="1"/>
    <col min="514" max="514" width="14.28515625" style="75" customWidth="1"/>
    <col min="515" max="515" width="15" style="75" customWidth="1"/>
    <col min="516" max="516" width="10.28515625" style="75" customWidth="1"/>
    <col min="517" max="517" width="11.140625" style="75" customWidth="1"/>
    <col min="518" max="519" width="9.140625" style="75"/>
    <col min="520" max="520" width="7.28515625" style="75" customWidth="1"/>
    <col min="521" max="521" width="7.7109375" style="75" customWidth="1"/>
    <col min="522" max="522" width="7.5703125" style="75" customWidth="1"/>
    <col min="523" max="523" width="9" style="75" customWidth="1"/>
    <col min="524" max="524" width="9.85546875" style="75" customWidth="1"/>
    <col min="525" max="768" width="9.140625" style="75"/>
    <col min="769" max="769" width="24" style="75" customWidth="1"/>
    <col min="770" max="770" width="14.28515625" style="75" customWidth="1"/>
    <col min="771" max="771" width="15" style="75" customWidth="1"/>
    <col min="772" max="772" width="10.28515625" style="75" customWidth="1"/>
    <col min="773" max="773" width="11.140625" style="75" customWidth="1"/>
    <col min="774" max="775" width="9.140625" style="75"/>
    <col min="776" max="776" width="7.28515625" style="75" customWidth="1"/>
    <col min="777" max="777" width="7.7109375" style="75" customWidth="1"/>
    <col min="778" max="778" width="7.5703125" style="75" customWidth="1"/>
    <col min="779" max="779" width="9" style="75" customWidth="1"/>
    <col min="780" max="780" width="9.85546875" style="75" customWidth="1"/>
    <col min="781" max="1024" width="9.140625" style="75"/>
    <col min="1025" max="1025" width="24" style="75" customWidth="1"/>
    <col min="1026" max="1026" width="14.28515625" style="75" customWidth="1"/>
    <col min="1027" max="1027" width="15" style="75" customWidth="1"/>
    <col min="1028" max="1028" width="10.28515625" style="75" customWidth="1"/>
    <col min="1029" max="1029" width="11.140625" style="75" customWidth="1"/>
    <col min="1030" max="1031" width="9.140625" style="75"/>
    <col min="1032" max="1032" width="7.28515625" style="75" customWidth="1"/>
    <col min="1033" max="1033" width="7.7109375" style="75" customWidth="1"/>
    <col min="1034" max="1034" width="7.5703125" style="75" customWidth="1"/>
    <col min="1035" max="1035" width="9" style="75" customWidth="1"/>
    <col min="1036" max="1036" width="9.85546875" style="75" customWidth="1"/>
    <col min="1037" max="1280" width="9.140625" style="75"/>
    <col min="1281" max="1281" width="24" style="75" customWidth="1"/>
    <col min="1282" max="1282" width="14.28515625" style="75" customWidth="1"/>
    <col min="1283" max="1283" width="15" style="75" customWidth="1"/>
    <col min="1284" max="1284" width="10.28515625" style="75" customWidth="1"/>
    <col min="1285" max="1285" width="11.140625" style="75" customWidth="1"/>
    <col min="1286" max="1287" width="9.140625" style="75"/>
    <col min="1288" max="1288" width="7.28515625" style="75" customWidth="1"/>
    <col min="1289" max="1289" width="7.7109375" style="75" customWidth="1"/>
    <col min="1290" max="1290" width="7.5703125" style="75" customWidth="1"/>
    <col min="1291" max="1291" width="9" style="75" customWidth="1"/>
    <col min="1292" max="1292" width="9.85546875" style="75" customWidth="1"/>
    <col min="1293" max="1536" width="9.140625" style="75"/>
    <col min="1537" max="1537" width="24" style="75" customWidth="1"/>
    <col min="1538" max="1538" width="14.28515625" style="75" customWidth="1"/>
    <col min="1539" max="1539" width="15" style="75" customWidth="1"/>
    <col min="1540" max="1540" width="10.28515625" style="75" customWidth="1"/>
    <col min="1541" max="1541" width="11.140625" style="75" customWidth="1"/>
    <col min="1542" max="1543" width="9.140625" style="75"/>
    <col min="1544" max="1544" width="7.28515625" style="75" customWidth="1"/>
    <col min="1545" max="1545" width="7.7109375" style="75" customWidth="1"/>
    <col min="1546" max="1546" width="7.5703125" style="75" customWidth="1"/>
    <col min="1547" max="1547" width="9" style="75" customWidth="1"/>
    <col min="1548" max="1548" width="9.85546875" style="75" customWidth="1"/>
    <col min="1549" max="1792" width="9.140625" style="75"/>
    <col min="1793" max="1793" width="24" style="75" customWidth="1"/>
    <col min="1794" max="1794" width="14.28515625" style="75" customWidth="1"/>
    <col min="1795" max="1795" width="15" style="75" customWidth="1"/>
    <col min="1796" max="1796" width="10.28515625" style="75" customWidth="1"/>
    <col min="1797" max="1797" width="11.140625" style="75" customWidth="1"/>
    <col min="1798" max="1799" width="9.140625" style="75"/>
    <col min="1800" max="1800" width="7.28515625" style="75" customWidth="1"/>
    <col min="1801" max="1801" width="7.7109375" style="75" customWidth="1"/>
    <col min="1802" max="1802" width="7.5703125" style="75" customWidth="1"/>
    <col min="1803" max="1803" width="9" style="75" customWidth="1"/>
    <col min="1804" max="1804" width="9.85546875" style="75" customWidth="1"/>
    <col min="1805" max="2048" width="9.140625" style="75"/>
    <col min="2049" max="2049" width="24" style="75" customWidth="1"/>
    <col min="2050" max="2050" width="14.28515625" style="75" customWidth="1"/>
    <col min="2051" max="2051" width="15" style="75" customWidth="1"/>
    <col min="2052" max="2052" width="10.28515625" style="75" customWidth="1"/>
    <col min="2053" max="2053" width="11.140625" style="75" customWidth="1"/>
    <col min="2054" max="2055" width="9.140625" style="75"/>
    <col min="2056" max="2056" width="7.28515625" style="75" customWidth="1"/>
    <col min="2057" max="2057" width="7.7109375" style="75" customWidth="1"/>
    <col min="2058" max="2058" width="7.5703125" style="75" customWidth="1"/>
    <col min="2059" max="2059" width="9" style="75" customWidth="1"/>
    <col min="2060" max="2060" width="9.85546875" style="75" customWidth="1"/>
    <col min="2061" max="2304" width="9.140625" style="75"/>
    <col min="2305" max="2305" width="24" style="75" customWidth="1"/>
    <col min="2306" max="2306" width="14.28515625" style="75" customWidth="1"/>
    <col min="2307" max="2307" width="15" style="75" customWidth="1"/>
    <col min="2308" max="2308" width="10.28515625" style="75" customWidth="1"/>
    <col min="2309" max="2309" width="11.140625" style="75" customWidth="1"/>
    <col min="2310" max="2311" width="9.140625" style="75"/>
    <col min="2312" max="2312" width="7.28515625" style="75" customWidth="1"/>
    <col min="2313" max="2313" width="7.7109375" style="75" customWidth="1"/>
    <col min="2314" max="2314" width="7.5703125" style="75" customWidth="1"/>
    <col min="2315" max="2315" width="9" style="75" customWidth="1"/>
    <col min="2316" max="2316" width="9.85546875" style="75" customWidth="1"/>
    <col min="2317" max="2560" width="9.140625" style="75"/>
    <col min="2561" max="2561" width="24" style="75" customWidth="1"/>
    <col min="2562" max="2562" width="14.28515625" style="75" customWidth="1"/>
    <col min="2563" max="2563" width="15" style="75" customWidth="1"/>
    <col min="2564" max="2564" width="10.28515625" style="75" customWidth="1"/>
    <col min="2565" max="2565" width="11.140625" style="75" customWidth="1"/>
    <col min="2566" max="2567" width="9.140625" style="75"/>
    <col min="2568" max="2568" width="7.28515625" style="75" customWidth="1"/>
    <col min="2569" max="2569" width="7.7109375" style="75" customWidth="1"/>
    <col min="2570" max="2570" width="7.5703125" style="75" customWidth="1"/>
    <col min="2571" max="2571" width="9" style="75" customWidth="1"/>
    <col min="2572" max="2572" width="9.85546875" style="75" customWidth="1"/>
    <col min="2573" max="2816" width="9.140625" style="75"/>
    <col min="2817" max="2817" width="24" style="75" customWidth="1"/>
    <col min="2818" max="2818" width="14.28515625" style="75" customWidth="1"/>
    <col min="2819" max="2819" width="15" style="75" customWidth="1"/>
    <col min="2820" max="2820" width="10.28515625" style="75" customWidth="1"/>
    <col min="2821" max="2821" width="11.140625" style="75" customWidth="1"/>
    <col min="2822" max="2823" width="9.140625" style="75"/>
    <col min="2824" max="2824" width="7.28515625" style="75" customWidth="1"/>
    <col min="2825" max="2825" width="7.7109375" style="75" customWidth="1"/>
    <col min="2826" max="2826" width="7.5703125" style="75" customWidth="1"/>
    <col min="2827" max="2827" width="9" style="75" customWidth="1"/>
    <col min="2828" max="2828" width="9.85546875" style="75" customWidth="1"/>
    <col min="2829" max="3072" width="9.140625" style="75"/>
    <col min="3073" max="3073" width="24" style="75" customWidth="1"/>
    <col min="3074" max="3074" width="14.28515625" style="75" customWidth="1"/>
    <col min="3075" max="3075" width="15" style="75" customWidth="1"/>
    <col min="3076" max="3076" width="10.28515625" style="75" customWidth="1"/>
    <col min="3077" max="3077" width="11.140625" style="75" customWidth="1"/>
    <col min="3078" max="3079" width="9.140625" style="75"/>
    <col min="3080" max="3080" width="7.28515625" style="75" customWidth="1"/>
    <col min="3081" max="3081" width="7.7109375" style="75" customWidth="1"/>
    <col min="3082" max="3082" width="7.5703125" style="75" customWidth="1"/>
    <col min="3083" max="3083" width="9" style="75" customWidth="1"/>
    <col min="3084" max="3084" width="9.85546875" style="75" customWidth="1"/>
    <col min="3085" max="3328" width="9.140625" style="75"/>
    <col min="3329" max="3329" width="24" style="75" customWidth="1"/>
    <col min="3330" max="3330" width="14.28515625" style="75" customWidth="1"/>
    <col min="3331" max="3331" width="15" style="75" customWidth="1"/>
    <col min="3332" max="3332" width="10.28515625" style="75" customWidth="1"/>
    <col min="3333" max="3333" width="11.140625" style="75" customWidth="1"/>
    <col min="3334" max="3335" width="9.140625" style="75"/>
    <col min="3336" max="3336" width="7.28515625" style="75" customWidth="1"/>
    <col min="3337" max="3337" width="7.7109375" style="75" customWidth="1"/>
    <col min="3338" max="3338" width="7.5703125" style="75" customWidth="1"/>
    <col min="3339" max="3339" width="9" style="75" customWidth="1"/>
    <col min="3340" max="3340" width="9.85546875" style="75" customWidth="1"/>
    <col min="3341" max="3584" width="9.140625" style="75"/>
    <col min="3585" max="3585" width="24" style="75" customWidth="1"/>
    <col min="3586" max="3586" width="14.28515625" style="75" customWidth="1"/>
    <col min="3587" max="3587" width="15" style="75" customWidth="1"/>
    <col min="3588" max="3588" width="10.28515625" style="75" customWidth="1"/>
    <col min="3589" max="3589" width="11.140625" style="75" customWidth="1"/>
    <col min="3590" max="3591" width="9.140625" style="75"/>
    <col min="3592" max="3592" width="7.28515625" style="75" customWidth="1"/>
    <col min="3593" max="3593" width="7.7109375" style="75" customWidth="1"/>
    <col min="3594" max="3594" width="7.5703125" style="75" customWidth="1"/>
    <col min="3595" max="3595" width="9" style="75" customWidth="1"/>
    <col min="3596" max="3596" width="9.85546875" style="75" customWidth="1"/>
    <col min="3597" max="3840" width="9.140625" style="75"/>
    <col min="3841" max="3841" width="24" style="75" customWidth="1"/>
    <col min="3842" max="3842" width="14.28515625" style="75" customWidth="1"/>
    <col min="3843" max="3843" width="15" style="75" customWidth="1"/>
    <col min="3844" max="3844" width="10.28515625" style="75" customWidth="1"/>
    <col min="3845" max="3845" width="11.140625" style="75" customWidth="1"/>
    <col min="3846" max="3847" width="9.140625" style="75"/>
    <col min="3848" max="3848" width="7.28515625" style="75" customWidth="1"/>
    <col min="3849" max="3849" width="7.7109375" style="75" customWidth="1"/>
    <col min="3850" max="3850" width="7.5703125" style="75" customWidth="1"/>
    <col min="3851" max="3851" width="9" style="75" customWidth="1"/>
    <col min="3852" max="3852" width="9.85546875" style="75" customWidth="1"/>
    <col min="3853" max="4096" width="9.140625" style="75"/>
    <col min="4097" max="4097" width="24" style="75" customWidth="1"/>
    <col min="4098" max="4098" width="14.28515625" style="75" customWidth="1"/>
    <col min="4099" max="4099" width="15" style="75" customWidth="1"/>
    <col min="4100" max="4100" width="10.28515625" style="75" customWidth="1"/>
    <col min="4101" max="4101" width="11.140625" style="75" customWidth="1"/>
    <col min="4102" max="4103" width="9.140625" style="75"/>
    <col min="4104" max="4104" width="7.28515625" style="75" customWidth="1"/>
    <col min="4105" max="4105" width="7.7109375" style="75" customWidth="1"/>
    <col min="4106" max="4106" width="7.5703125" style="75" customWidth="1"/>
    <col min="4107" max="4107" width="9" style="75" customWidth="1"/>
    <col min="4108" max="4108" width="9.85546875" style="75" customWidth="1"/>
    <col min="4109" max="4352" width="9.140625" style="75"/>
    <col min="4353" max="4353" width="24" style="75" customWidth="1"/>
    <col min="4354" max="4354" width="14.28515625" style="75" customWidth="1"/>
    <col min="4355" max="4355" width="15" style="75" customWidth="1"/>
    <col min="4356" max="4356" width="10.28515625" style="75" customWidth="1"/>
    <col min="4357" max="4357" width="11.140625" style="75" customWidth="1"/>
    <col min="4358" max="4359" width="9.140625" style="75"/>
    <col min="4360" max="4360" width="7.28515625" style="75" customWidth="1"/>
    <col min="4361" max="4361" width="7.7109375" style="75" customWidth="1"/>
    <col min="4362" max="4362" width="7.5703125" style="75" customWidth="1"/>
    <col min="4363" max="4363" width="9" style="75" customWidth="1"/>
    <col min="4364" max="4364" width="9.85546875" style="75" customWidth="1"/>
    <col min="4365" max="4608" width="9.140625" style="75"/>
    <col min="4609" max="4609" width="24" style="75" customWidth="1"/>
    <col min="4610" max="4610" width="14.28515625" style="75" customWidth="1"/>
    <col min="4611" max="4611" width="15" style="75" customWidth="1"/>
    <col min="4612" max="4612" width="10.28515625" style="75" customWidth="1"/>
    <col min="4613" max="4613" width="11.140625" style="75" customWidth="1"/>
    <col min="4614" max="4615" width="9.140625" style="75"/>
    <col min="4616" max="4616" width="7.28515625" style="75" customWidth="1"/>
    <col min="4617" max="4617" width="7.7109375" style="75" customWidth="1"/>
    <col min="4618" max="4618" width="7.5703125" style="75" customWidth="1"/>
    <col min="4619" max="4619" width="9" style="75" customWidth="1"/>
    <col min="4620" max="4620" width="9.85546875" style="75" customWidth="1"/>
    <col min="4621" max="4864" width="9.140625" style="75"/>
    <col min="4865" max="4865" width="24" style="75" customWidth="1"/>
    <col min="4866" max="4866" width="14.28515625" style="75" customWidth="1"/>
    <col min="4867" max="4867" width="15" style="75" customWidth="1"/>
    <col min="4868" max="4868" width="10.28515625" style="75" customWidth="1"/>
    <col min="4869" max="4869" width="11.140625" style="75" customWidth="1"/>
    <col min="4870" max="4871" width="9.140625" style="75"/>
    <col min="4872" max="4872" width="7.28515625" style="75" customWidth="1"/>
    <col min="4873" max="4873" width="7.7109375" style="75" customWidth="1"/>
    <col min="4874" max="4874" width="7.5703125" style="75" customWidth="1"/>
    <col min="4875" max="4875" width="9" style="75" customWidth="1"/>
    <col min="4876" max="4876" width="9.85546875" style="75" customWidth="1"/>
    <col min="4877" max="5120" width="9.140625" style="75"/>
    <col min="5121" max="5121" width="24" style="75" customWidth="1"/>
    <col min="5122" max="5122" width="14.28515625" style="75" customWidth="1"/>
    <col min="5123" max="5123" width="15" style="75" customWidth="1"/>
    <col min="5124" max="5124" width="10.28515625" style="75" customWidth="1"/>
    <col min="5125" max="5125" width="11.140625" style="75" customWidth="1"/>
    <col min="5126" max="5127" width="9.140625" style="75"/>
    <col min="5128" max="5128" width="7.28515625" style="75" customWidth="1"/>
    <col min="5129" max="5129" width="7.7109375" style="75" customWidth="1"/>
    <col min="5130" max="5130" width="7.5703125" style="75" customWidth="1"/>
    <col min="5131" max="5131" width="9" style="75" customWidth="1"/>
    <col min="5132" max="5132" width="9.85546875" style="75" customWidth="1"/>
    <col min="5133" max="5376" width="9.140625" style="75"/>
    <col min="5377" max="5377" width="24" style="75" customWidth="1"/>
    <col min="5378" max="5378" width="14.28515625" style="75" customWidth="1"/>
    <col min="5379" max="5379" width="15" style="75" customWidth="1"/>
    <col min="5380" max="5380" width="10.28515625" style="75" customWidth="1"/>
    <col min="5381" max="5381" width="11.140625" style="75" customWidth="1"/>
    <col min="5382" max="5383" width="9.140625" style="75"/>
    <col min="5384" max="5384" width="7.28515625" style="75" customWidth="1"/>
    <col min="5385" max="5385" width="7.7109375" style="75" customWidth="1"/>
    <col min="5386" max="5386" width="7.5703125" style="75" customWidth="1"/>
    <col min="5387" max="5387" width="9" style="75" customWidth="1"/>
    <col min="5388" max="5388" width="9.85546875" style="75" customWidth="1"/>
    <col min="5389" max="5632" width="9.140625" style="75"/>
    <col min="5633" max="5633" width="24" style="75" customWidth="1"/>
    <col min="5634" max="5634" width="14.28515625" style="75" customWidth="1"/>
    <col min="5635" max="5635" width="15" style="75" customWidth="1"/>
    <col min="5636" max="5636" width="10.28515625" style="75" customWidth="1"/>
    <col min="5637" max="5637" width="11.140625" style="75" customWidth="1"/>
    <col min="5638" max="5639" width="9.140625" style="75"/>
    <col min="5640" max="5640" width="7.28515625" style="75" customWidth="1"/>
    <col min="5641" max="5641" width="7.7109375" style="75" customWidth="1"/>
    <col min="5642" max="5642" width="7.5703125" style="75" customWidth="1"/>
    <col min="5643" max="5643" width="9" style="75" customWidth="1"/>
    <col min="5644" max="5644" width="9.85546875" style="75" customWidth="1"/>
    <col min="5645" max="5888" width="9.140625" style="75"/>
    <col min="5889" max="5889" width="24" style="75" customWidth="1"/>
    <col min="5890" max="5890" width="14.28515625" style="75" customWidth="1"/>
    <col min="5891" max="5891" width="15" style="75" customWidth="1"/>
    <col min="5892" max="5892" width="10.28515625" style="75" customWidth="1"/>
    <col min="5893" max="5893" width="11.140625" style="75" customWidth="1"/>
    <col min="5894" max="5895" width="9.140625" style="75"/>
    <col min="5896" max="5896" width="7.28515625" style="75" customWidth="1"/>
    <col min="5897" max="5897" width="7.7109375" style="75" customWidth="1"/>
    <col min="5898" max="5898" width="7.5703125" style="75" customWidth="1"/>
    <col min="5899" max="5899" width="9" style="75" customWidth="1"/>
    <col min="5900" max="5900" width="9.85546875" style="75" customWidth="1"/>
    <col min="5901" max="6144" width="9.140625" style="75"/>
    <col min="6145" max="6145" width="24" style="75" customWidth="1"/>
    <col min="6146" max="6146" width="14.28515625" style="75" customWidth="1"/>
    <col min="6147" max="6147" width="15" style="75" customWidth="1"/>
    <col min="6148" max="6148" width="10.28515625" style="75" customWidth="1"/>
    <col min="6149" max="6149" width="11.140625" style="75" customWidth="1"/>
    <col min="6150" max="6151" width="9.140625" style="75"/>
    <col min="6152" max="6152" width="7.28515625" style="75" customWidth="1"/>
    <col min="6153" max="6153" width="7.7109375" style="75" customWidth="1"/>
    <col min="6154" max="6154" width="7.5703125" style="75" customWidth="1"/>
    <col min="6155" max="6155" width="9" style="75" customWidth="1"/>
    <col min="6156" max="6156" width="9.85546875" style="75" customWidth="1"/>
    <col min="6157" max="6400" width="9.140625" style="75"/>
    <col min="6401" max="6401" width="24" style="75" customWidth="1"/>
    <col min="6402" max="6402" width="14.28515625" style="75" customWidth="1"/>
    <col min="6403" max="6403" width="15" style="75" customWidth="1"/>
    <col min="6404" max="6404" width="10.28515625" style="75" customWidth="1"/>
    <col min="6405" max="6405" width="11.140625" style="75" customWidth="1"/>
    <col min="6406" max="6407" width="9.140625" style="75"/>
    <col min="6408" max="6408" width="7.28515625" style="75" customWidth="1"/>
    <col min="6409" max="6409" width="7.7109375" style="75" customWidth="1"/>
    <col min="6410" max="6410" width="7.5703125" style="75" customWidth="1"/>
    <col min="6411" max="6411" width="9" style="75" customWidth="1"/>
    <col min="6412" max="6412" width="9.85546875" style="75" customWidth="1"/>
    <col min="6413" max="6656" width="9.140625" style="75"/>
    <col min="6657" max="6657" width="24" style="75" customWidth="1"/>
    <col min="6658" max="6658" width="14.28515625" style="75" customWidth="1"/>
    <col min="6659" max="6659" width="15" style="75" customWidth="1"/>
    <col min="6660" max="6660" width="10.28515625" style="75" customWidth="1"/>
    <col min="6661" max="6661" width="11.140625" style="75" customWidth="1"/>
    <col min="6662" max="6663" width="9.140625" style="75"/>
    <col min="6664" max="6664" width="7.28515625" style="75" customWidth="1"/>
    <col min="6665" max="6665" width="7.7109375" style="75" customWidth="1"/>
    <col min="6666" max="6666" width="7.5703125" style="75" customWidth="1"/>
    <col min="6667" max="6667" width="9" style="75" customWidth="1"/>
    <col min="6668" max="6668" width="9.85546875" style="75" customWidth="1"/>
    <col min="6669" max="6912" width="9.140625" style="75"/>
    <col min="6913" max="6913" width="24" style="75" customWidth="1"/>
    <col min="6914" max="6914" width="14.28515625" style="75" customWidth="1"/>
    <col min="6915" max="6915" width="15" style="75" customWidth="1"/>
    <col min="6916" max="6916" width="10.28515625" style="75" customWidth="1"/>
    <col min="6917" max="6917" width="11.140625" style="75" customWidth="1"/>
    <col min="6918" max="6919" width="9.140625" style="75"/>
    <col min="6920" max="6920" width="7.28515625" style="75" customWidth="1"/>
    <col min="6921" max="6921" width="7.7109375" style="75" customWidth="1"/>
    <col min="6922" max="6922" width="7.5703125" style="75" customWidth="1"/>
    <col min="6923" max="6923" width="9" style="75" customWidth="1"/>
    <col min="6924" max="6924" width="9.85546875" style="75" customWidth="1"/>
    <col min="6925" max="7168" width="9.140625" style="75"/>
    <col min="7169" max="7169" width="24" style="75" customWidth="1"/>
    <col min="7170" max="7170" width="14.28515625" style="75" customWidth="1"/>
    <col min="7171" max="7171" width="15" style="75" customWidth="1"/>
    <col min="7172" max="7172" width="10.28515625" style="75" customWidth="1"/>
    <col min="7173" max="7173" width="11.140625" style="75" customWidth="1"/>
    <col min="7174" max="7175" width="9.140625" style="75"/>
    <col min="7176" max="7176" width="7.28515625" style="75" customWidth="1"/>
    <col min="7177" max="7177" width="7.7109375" style="75" customWidth="1"/>
    <col min="7178" max="7178" width="7.5703125" style="75" customWidth="1"/>
    <col min="7179" max="7179" width="9" style="75" customWidth="1"/>
    <col min="7180" max="7180" width="9.85546875" style="75" customWidth="1"/>
    <col min="7181" max="7424" width="9.140625" style="75"/>
    <col min="7425" max="7425" width="24" style="75" customWidth="1"/>
    <col min="7426" max="7426" width="14.28515625" style="75" customWidth="1"/>
    <col min="7427" max="7427" width="15" style="75" customWidth="1"/>
    <col min="7428" max="7428" width="10.28515625" style="75" customWidth="1"/>
    <col min="7429" max="7429" width="11.140625" style="75" customWidth="1"/>
    <col min="7430" max="7431" width="9.140625" style="75"/>
    <col min="7432" max="7432" width="7.28515625" style="75" customWidth="1"/>
    <col min="7433" max="7433" width="7.7109375" style="75" customWidth="1"/>
    <col min="7434" max="7434" width="7.5703125" style="75" customWidth="1"/>
    <col min="7435" max="7435" width="9" style="75" customWidth="1"/>
    <col min="7436" max="7436" width="9.85546875" style="75" customWidth="1"/>
    <col min="7437" max="7680" width="9.140625" style="75"/>
    <col min="7681" max="7681" width="24" style="75" customWidth="1"/>
    <col min="7682" max="7682" width="14.28515625" style="75" customWidth="1"/>
    <col min="7683" max="7683" width="15" style="75" customWidth="1"/>
    <col min="7684" max="7684" width="10.28515625" style="75" customWidth="1"/>
    <col min="7685" max="7685" width="11.140625" style="75" customWidth="1"/>
    <col min="7686" max="7687" width="9.140625" style="75"/>
    <col min="7688" max="7688" width="7.28515625" style="75" customWidth="1"/>
    <col min="7689" max="7689" width="7.7109375" style="75" customWidth="1"/>
    <col min="7690" max="7690" width="7.5703125" style="75" customWidth="1"/>
    <col min="7691" max="7691" width="9" style="75" customWidth="1"/>
    <col min="7692" max="7692" width="9.85546875" style="75" customWidth="1"/>
    <col min="7693" max="7936" width="9.140625" style="75"/>
    <col min="7937" max="7937" width="24" style="75" customWidth="1"/>
    <col min="7938" max="7938" width="14.28515625" style="75" customWidth="1"/>
    <col min="7939" max="7939" width="15" style="75" customWidth="1"/>
    <col min="7940" max="7940" width="10.28515625" style="75" customWidth="1"/>
    <col min="7941" max="7941" width="11.140625" style="75" customWidth="1"/>
    <col min="7942" max="7943" width="9.140625" style="75"/>
    <col min="7944" max="7944" width="7.28515625" style="75" customWidth="1"/>
    <col min="7945" max="7945" width="7.7109375" style="75" customWidth="1"/>
    <col min="7946" max="7946" width="7.5703125" style="75" customWidth="1"/>
    <col min="7947" max="7947" width="9" style="75" customWidth="1"/>
    <col min="7948" max="7948" width="9.85546875" style="75" customWidth="1"/>
    <col min="7949" max="8192" width="9.140625" style="75"/>
    <col min="8193" max="8193" width="24" style="75" customWidth="1"/>
    <col min="8194" max="8194" width="14.28515625" style="75" customWidth="1"/>
    <col min="8195" max="8195" width="15" style="75" customWidth="1"/>
    <col min="8196" max="8196" width="10.28515625" style="75" customWidth="1"/>
    <col min="8197" max="8197" width="11.140625" style="75" customWidth="1"/>
    <col min="8198" max="8199" width="9.140625" style="75"/>
    <col min="8200" max="8200" width="7.28515625" style="75" customWidth="1"/>
    <col min="8201" max="8201" width="7.7109375" style="75" customWidth="1"/>
    <col min="8202" max="8202" width="7.5703125" style="75" customWidth="1"/>
    <col min="8203" max="8203" width="9" style="75" customWidth="1"/>
    <col min="8204" max="8204" width="9.85546875" style="75" customWidth="1"/>
    <col min="8205" max="8448" width="9.140625" style="75"/>
    <col min="8449" max="8449" width="24" style="75" customWidth="1"/>
    <col min="8450" max="8450" width="14.28515625" style="75" customWidth="1"/>
    <col min="8451" max="8451" width="15" style="75" customWidth="1"/>
    <col min="8452" max="8452" width="10.28515625" style="75" customWidth="1"/>
    <col min="8453" max="8453" width="11.140625" style="75" customWidth="1"/>
    <col min="8454" max="8455" width="9.140625" style="75"/>
    <col min="8456" max="8456" width="7.28515625" style="75" customWidth="1"/>
    <col min="8457" max="8457" width="7.7109375" style="75" customWidth="1"/>
    <col min="8458" max="8458" width="7.5703125" style="75" customWidth="1"/>
    <col min="8459" max="8459" width="9" style="75" customWidth="1"/>
    <col min="8460" max="8460" width="9.85546875" style="75" customWidth="1"/>
    <col min="8461" max="8704" width="9.140625" style="75"/>
    <col min="8705" max="8705" width="24" style="75" customWidth="1"/>
    <col min="8706" max="8706" width="14.28515625" style="75" customWidth="1"/>
    <col min="8707" max="8707" width="15" style="75" customWidth="1"/>
    <col min="8708" max="8708" width="10.28515625" style="75" customWidth="1"/>
    <col min="8709" max="8709" width="11.140625" style="75" customWidth="1"/>
    <col min="8710" max="8711" width="9.140625" style="75"/>
    <col min="8712" max="8712" width="7.28515625" style="75" customWidth="1"/>
    <col min="8713" max="8713" width="7.7109375" style="75" customWidth="1"/>
    <col min="8714" max="8714" width="7.5703125" style="75" customWidth="1"/>
    <col min="8715" max="8715" width="9" style="75" customWidth="1"/>
    <col min="8716" max="8716" width="9.85546875" style="75" customWidth="1"/>
    <col min="8717" max="8960" width="9.140625" style="75"/>
    <col min="8961" max="8961" width="24" style="75" customWidth="1"/>
    <col min="8962" max="8962" width="14.28515625" style="75" customWidth="1"/>
    <col min="8963" max="8963" width="15" style="75" customWidth="1"/>
    <col min="8964" max="8964" width="10.28515625" style="75" customWidth="1"/>
    <col min="8965" max="8965" width="11.140625" style="75" customWidth="1"/>
    <col min="8966" max="8967" width="9.140625" style="75"/>
    <col min="8968" max="8968" width="7.28515625" style="75" customWidth="1"/>
    <col min="8969" max="8969" width="7.7109375" style="75" customWidth="1"/>
    <col min="8970" max="8970" width="7.5703125" style="75" customWidth="1"/>
    <col min="8971" max="8971" width="9" style="75" customWidth="1"/>
    <col min="8972" max="8972" width="9.85546875" style="75" customWidth="1"/>
    <col min="8973" max="9216" width="9.140625" style="75"/>
    <col min="9217" max="9217" width="24" style="75" customWidth="1"/>
    <col min="9218" max="9218" width="14.28515625" style="75" customWidth="1"/>
    <col min="9219" max="9219" width="15" style="75" customWidth="1"/>
    <col min="9220" max="9220" width="10.28515625" style="75" customWidth="1"/>
    <col min="9221" max="9221" width="11.140625" style="75" customWidth="1"/>
    <col min="9222" max="9223" width="9.140625" style="75"/>
    <col min="9224" max="9224" width="7.28515625" style="75" customWidth="1"/>
    <col min="9225" max="9225" width="7.7109375" style="75" customWidth="1"/>
    <col min="9226" max="9226" width="7.5703125" style="75" customWidth="1"/>
    <col min="9227" max="9227" width="9" style="75" customWidth="1"/>
    <col min="9228" max="9228" width="9.85546875" style="75" customWidth="1"/>
    <col min="9229" max="9472" width="9.140625" style="75"/>
    <col min="9473" max="9473" width="24" style="75" customWidth="1"/>
    <col min="9474" max="9474" width="14.28515625" style="75" customWidth="1"/>
    <col min="9475" max="9475" width="15" style="75" customWidth="1"/>
    <col min="9476" max="9476" width="10.28515625" style="75" customWidth="1"/>
    <col min="9477" max="9477" width="11.140625" style="75" customWidth="1"/>
    <col min="9478" max="9479" width="9.140625" style="75"/>
    <col min="9480" max="9480" width="7.28515625" style="75" customWidth="1"/>
    <col min="9481" max="9481" width="7.7109375" style="75" customWidth="1"/>
    <col min="9482" max="9482" width="7.5703125" style="75" customWidth="1"/>
    <col min="9483" max="9483" width="9" style="75" customWidth="1"/>
    <col min="9484" max="9484" width="9.85546875" style="75" customWidth="1"/>
    <col min="9485" max="9728" width="9.140625" style="75"/>
    <col min="9729" max="9729" width="24" style="75" customWidth="1"/>
    <col min="9730" max="9730" width="14.28515625" style="75" customWidth="1"/>
    <col min="9731" max="9731" width="15" style="75" customWidth="1"/>
    <col min="9732" max="9732" width="10.28515625" style="75" customWidth="1"/>
    <col min="9733" max="9733" width="11.140625" style="75" customWidth="1"/>
    <col min="9734" max="9735" width="9.140625" style="75"/>
    <col min="9736" max="9736" width="7.28515625" style="75" customWidth="1"/>
    <col min="9737" max="9737" width="7.7109375" style="75" customWidth="1"/>
    <col min="9738" max="9738" width="7.5703125" style="75" customWidth="1"/>
    <col min="9739" max="9739" width="9" style="75" customWidth="1"/>
    <col min="9740" max="9740" width="9.85546875" style="75" customWidth="1"/>
    <col min="9741" max="9984" width="9.140625" style="75"/>
    <col min="9985" max="9985" width="24" style="75" customWidth="1"/>
    <col min="9986" max="9986" width="14.28515625" style="75" customWidth="1"/>
    <col min="9987" max="9987" width="15" style="75" customWidth="1"/>
    <col min="9988" max="9988" width="10.28515625" style="75" customWidth="1"/>
    <col min="9989" max="9989" width="11.140625" style="75" customWidth="1"/>
    <col min="9990" max="9991" width="9.140625" style="75"/>
    <col min="9992" max="9992" width="7.28515625" style="75" customWidth="1"/>
    <col min="9993" max="9993" width="7.7109375" style="75" customWidth="1"/>
    <col min="9994" max="9994" width="7.5703125" style="75" customWidth="1"/>
    <col min="9995" max="9995" width="9" style="75" customWidth="1"/>
    <col min="9996" max="9996" width="9.85546875" style="75" customWidth="1"/>
    <col min="9997" max="10240" width="9.140625" style="75"/>
    <col min="10241" max="10241" width="24" style="75" customWidth="1"/>
    <col min="10242" max="10242" width="14.28515625" style="75" customWidth="1"/>
    <col min="10243" max="10243" width="15" style="75" customWidth="1"/>
    <col min="10244" max="10244" width="10.28515625" style="75" customWidth="1"/>
    <col min="10245" max="10245" width="11.140625" style="75" customWidth="1"/>
    <col min="10246" max="10247" width="9.140625" style="75"/>
    <col min="10248" max="10248" width="7.28515625" style="75" customWidth="1"/>
    <col min="10249" max="10249" width="7.7109375" style="75" customWidth="1"/>
    <col min="10250" max="10250" width="7.5703125" style="75" customWidth="1"/>
    <col min="10251" max="10251" width="9" style="75" customWidth="1"/>
    <col min="10252" max="10252" width="9.85546875" style="75" customWidth="1"/>
    <col min="10253" max="10496" width="9.140625" style="75"/>
    <col min="10497" max="10497" width="24" style="75" customWidth="1"/>
    <col min="10498" max="10498" width="14.28515625" style="75" customWidth="1"/>
    <col min="10499" max="10499" width="15" style="75" customWidth="1"/>
    <col min="10500" max="10500" width="10.28515625" style="75" customWidth="1"/>
    <col min="10501" max="10501" width="11.140625" style="75" customWidth="1"/>
    <col min="10502" max="10503" width="9.140625" style="75"/>
    <col min="10504" max="10504" width="7.28515625" style="75" customWidth="1"/>
    <col min="10505" max="10505" width="7.7109375" style="75" customWidth="1"/>
    <col min="10506" max="10506" width="7.5703125" style="75" customWidth="1"/>
    <col min="10507" max="10507" width="9" style="75" customWidth="1"/>
    <col min="10508" max="10508" width="9.85546875" style="75" customWidth="1"/>
    <col min="10509" max="10752" width="9.140625" style="75"/>
    <col min="10753" max="10753" width="24" style="75" customWidth="1"/>
    <col min="10754" max="10754" width="14.28515625" style="75" customWidth="1"/>
    <col min="10755" max="10755" width="15" style="75" customWidth="1"/>
    <col min="10756" max="10756" width="10.28515625" style="75" customWidth="1"/>
    <col min="10757" max="10757" width="11.140625" style="75" customWidth="1"/>
    <col min="10758" max="10759" width="9.140625" style="75"/>
    <col min="10760" max="10760" width="7.28515625" style="75" customWidth="1"/>
    <col min="10761" max="10761" width="7.7109375" style="75" customWidth="1"/>
    <col min="10762" max="10762" width="7.5703125" style="75" customWidth="1"/>
    <col min="10763" max="10763" width="9" style="75" customWidth="1"/>
    <col min="10764" max="10764" width="9.85546875" style="75" customWidth="1"/>
    <col min="10765" max="11008" width="9.140625" style="75"/>
    <col min="11009" max="11009" width="24" style="75" customWidth="1"/>
    <col min="11010" max="11010" width="14.28515625" style="75" customWidth="1"/>
    <col min="11011" max="11011" width="15" style="75" customWidth="1"/>
    <col min="11012" max="11012" width="10.28515625" style="75" customWidth="1"/>
    <col min="11013" max="11013" width="11.140625" style="75" customWidth="1"/>
    <col min="11014" max="11015" width="9.140625" style="75"/>
    <col min="11016" max="11016" width="7.28515625" style="75" customWidth="1"/>
    <col min="11017" max="11017" width="7.7109375" style="75" customWidth="1"/>
    <col min="11018" max="11018" width="7.5703125" style="75" customWidth="1"/>
    <col min="11019" max="11019" width="9" style="75" customWidth="1"/>
    <col min="11020" max="11020" width="9.85546875" style="75" customWidth="1"/>
    <col min="11021" max="11264" width="9.140625" style="75"/>
    <col min="11265" max="11265" width="24" style="75" customWidth="1"/>
    <col min="11266" max="11266" width="14.28515625" style="75" customWidth="1"/>
    <col min="11267" max="11267" width="15" style="75" customWidth="1"/>
    <col min="11268" max="11268" width="10.28515625" style="75" customWidth="1"/>
    <col min="11269" max="11269" width="11.140625" style="75" customWidth="1"/>
    <col min="11270" max="11271" width="9.140625" style="75"/>
    <col min="11272" max="11272" width="7.28515625" style="75" customWidth="1"/>
    <col min="11273" max="11273" width="7.7109375" style="75" customWidth="1"/>
    <col min="11274" max="11274" width="7.5703125" style="75" customWidth="1"/>
    <col min="11275" max="11275" width="9" style="75" customWidth="1"/>
    <col min="11276" max="11276" width="9.85546875" style="75" customWidth="1"/>
    <col min="11277" max="11520" width="9.140625" style="75"/>
    <col min="11521" max="11521" width="24" style="75" customWidth="1"/>
    <col min="11522" max="11522" width="14.28515625" style="75" customWidth="1"/>
    <col min="11523" max="11523" width="15" style="75" customWidth="1"/>
    <col min="11524" max="11524" width="10.28515625" style="75" customWidth="1"/>
    <col min="11525" max="11525" width="11.140625" style="75" customWidth="1"/>
    <col min="11526" max="11527" width="9.140625" style="75"/>
    <col min="11528" max="11528" width="7.28515625" style="75" customWidth="1"/>
    <col min="11529" max="11529" width="7.7109375" style="75" customWidth="1"/>
    <col min="11530" max="11530" width="7.5703125" style="75" customWidth="1"/>
    <col min="11531" max="11531" width="9" style="75" customWidth="1"/>
    <col min="11532" max="11532" width="9.85546875" style="75" customWidth="1"/>
    <col min="11533" max="11776" width="9.140625" style="75"/>
    <col min="11777" max="11777" width="24" style="75" customWidth="1"/>
    <col min="11778" max="11778" width="14.28515625" style="75" customWidth="1"/>
    <col min="11779" max="11779" width="15" style="75" customWidth="1"/>
    <col min="11780" max="11780" width="10.28515625" style="75" customWidth="1"/>
    <col min="11781" max="11781" width="11.140625" style="75" customWidth="1"/>
    <col min="11782" max="11783" width="9.140625" style="75"/>
    <col min="11784" max="11784" width="7.28515625" style="75" customWidth="1"/>
    <col min="11785" max="11785" width="7.7109375" style="75" customWidth="1"/>
    <col min="11786" max="11786" width="7.5703125" style="75" customWidth="1"/>
    <col min="11787" max="11787" width="9" style="75" customWidth="1"/>
    <col min="11788" max="11788" width="9.85546875" style="75" customWidth="1"/>
    <col min="11789" max="12032" width="9.140625" style="75"/>
    <col min="12033" max="12033" width="24" style="75" customWidth="1"/>
    <col min="12034" max="12034" width="14.28515625" style="75" customWidth="1"/>
    <col min="12035" max="12035" width="15" style="75" customWidth="1"/>
    <col min="12036" max="12036" width="10.28515625" style="75" customWidth="1"/>
    <col min="12037" max="12037" width="11.140625" style="75" customWidth="1"/>
    <col min="12038" max="12039" width="9.140625" style="75"/>
    <col min="12040" max="12040" width="7.28515625" style="75" customWidth="1"/>
    <col min="12041" max="12041" width="7.7109375" style="75" customWidth="1"/>
    <col min="12042" max="12042" width="7.5703125" style="75" customWidth="1"/>
    <col min="12043" max="12043" width="9" style="75" customWidth="1"/>
    <col min="12044" max="12044" width="9.85546875" style="75" customWidth="1"/>
    <col min="12045" max="12288" width="9.140625" style="75"/>
    <col min="12289" max="12289" width="24" style="75" customWidth="1"/>
    <col min="12290" max="12290" width="14.28515625" style="75" customWidth="1"/>
    <col min="12291" max="12291" width="15" style="75" customWidth="1"/>
    <col min="12292" max="12292" width="10.28515625" style="75" customWidth="1"/>
    <col min="12293" max="12293" width="11.140625" style="75" customWidth="1"/>
    <col min="12294" max="12295" width="9.140625" style="75"/>
    <col min="12296" max="12296" width="7.28515625" style="75" customWidth="1"/>
    <col min="12297" max="12297" width="7.7109375" style="75" customWidth="1"/>
    <col min="12298" max="12298" width="7.5703125" style="75" customWidth="1"/>
    <col min="12299" max="12299" width="9" style="75" customWidth="1"/>
    <col min="12300" max="12300" width="9.85546875" style="75" customWidth="1"/>
    <col min="12301" max="12544" width="9.140625" style="75"/>
    <col min="12545" max="12545" width="24" style="75" customWidth="1"/>
    <col min="12546" max="12546" width="14.28515625" style="75" customWidth="1"/>
    <col min="12547" max="12547" width="15" style="75" customWidth="1"/>
    <col min="12548" max="12548" width="10.28515625" style="75" customWidth="1"/>
    <col min="12549" max="12549" width="11.140625" style="75" customWidth="1"/>
    <col min="12550" max="12551" width="9.140625" style="75"/>
    <col min="12552" max="12552" width="7.28515625" style="75" customWidth="1"/>
    <col min="12553" max="12553" width="7.7109375" style="75" customWidth="1"/>
    <col min="12554" max="12554" width="7.5703125" style="75" customWidth="1"/>
    <col min="12555" max="12555" width="9" style="75" customWidth="1"/>
    <col min="12556" max="12556" width="9.85546875" style="75" customWidth="1"/>
    <col min="12557" max="12800" width="9.140625" style="75"/>
    <col min="12801" max="12801" width="24" style="75" customWidth="1"/>
    <col min="12802" max="12802" width="14.28515625" style="75" customWidth="1"/>
    <col min="12803" max="12803" width="15" style="75" customWidth="1"/>
    <col min="12804" max="12804" width="10.28515625" style="75" customWidth="1"/>
    <col min="12805" max="12805" width="11.140625" style="75" customWidth="1"/>
    <col min="12806" max="12807" width="9.140625" style="75"/>
    <col min="12808" max="12808" width="7.28515625" style="75" customWidth="1"/>
    <col min="12809" max="12809" width="7.7109375" style="75" customWidth="1"/>
    <col min="12810" max="12810" width="7.5703125" style="75" customWidth="1"/>
    <col min="12811" max="12811" width="9" style="75" customWidth="1"/>
    <col min="12812" max="12812" width="9.85546875" style="75" customWidth="1"/>
    <col min="12813" max="13056" width="9.140625" style="75"/>
    <col min="13057" max="13057" width="24" style="75" customWidth="1"/>
    <col min="13058" max="13058" width="14.28515625" style="75" customWidth="1"/>
    <col min="13059" max="13059" width="15" style="75" customWidth="1"/>
    <col min="13060" max="13060" width="10.28515625" style="75" customWidth="1"/>
    <col min="13061" max="13061" width="11.140625" style="75" customWidth="1"/>
    <col min="13062" max="13063" width="9.140625" style="75"/>
    <col min="13064" max="13064" width="7.28515625" style="75" customWidth="1"/>
    <col min="13065" max="13065" width="7.7109375" style="75" customWidth="1"/>
    <col min="13066" max="13066" width="7.5703125" style="75" customWidth="1"/>
    <col min="13067" max="13067" width="9" style="75" customWidth="1"/>
    <col min="13068" max="13068" width="9.85546875" style="75" customWidth="1"/>
    <col min="13069" max="13312" width="9.140625" style="75"/>
    <col min="13313" max="13313" width="24" style="75" customWidth="1"/>
    <col min="13314" max="13314" width="14.28515625" style="75" customWidth="1"/>
    <col min="13315" max="13315" width="15" style="75" customWidth="1"/>
    <col min="13316" max="13316" width="10.28515625" style="75" customWidth="1"/>
    <col min="13317" max="13317" width="11.140625" style="75" customWidth="1"/>
    <col min="13318" max="13319" width="9.140625" style="75"/>
    <col min="13320" max="13320" width="7.28515625" style="75" customWidth="1"/>
    <col min="13321" max="13321" width="7.7109375" style="75" customWidth="1"/>
    <col min="13322" max="13322" width="7.5703125" style="75" customWidth="1"/>
    <col min="13323" max="13323" width="9" style="75" customWidth="1"/>
    <col min="13324" max="13324" width="9.85546875" style="75" customWidth="1"/>
    <col min="13325" max="13568" width="9.140625" style="75"/>
    <col min="13569" max="13569" width="24" style="75" customWidth="1"/>
    <col min="13570" max="13570" width="14.28515625" style="75" customWidth="1"/>
    <col min="13571" max="13571" width="15" style="75" customWidth="1"/>
    <col min="13572" max="13572" width="10.28515625" style="75" customWidth="1"/>
    <col min="13573" max="13573" width="11.140625" style="75" customWidth="1"/>
    <col min="13574" max="13575" width="9.140625" style="75"/>
    <col min="13576" max="13576" width="7.28515625" style="75" customWidth="1"/>
    <col min="13577" max="13577" width="7.7109375" style="75" customWidth="1"/>
    <col min="13578" max="13578" width="7.5703125" style="75" customWidth="1"/>
    <col min="13579" max="13579" width="9" style="75" customWidth="1"/>
    <col min="13580" max="13580" width="9.85546875" style="75" customWidth="1"/>
    <col min="13581" max="13824" width="9.140625" style="75"/>
    <col min="13825" max="13825" width="24" style="75" customWidth="1"/>
    <col min="13826" max="13826" width="14.28515625" style="75" customWidth="1"/>
    <col min="13827" max="13827" width="15" style="75" customWidth="1"/>
    <col min="13828" max="13828" width="10.28515625" style="75" customWidth="1"/>
    <col min="13829" max="13829" width="11.140625" style="75" customWidth="1"/>
    <col min="13830" max="13831" width="9.140625" style="75"/>
    <col min="13832" max="13832" width="7.28515625" style="75" customWidth="1"/>
    <col min="13833" max="13833" width="7.7109375" style="75" customWidth="1"/>
    <col min="13834" max="13834" width="7.5703125" style="75" customWidth="1"/>
    <col min="13835" max="13835" width="9" style="75" customWidth="1"/>
    <col min="13836" max="13836" width="9.85546875" style="75" customWidth="1"/>
    <col min="13837" max="14080" width="9.140625" style="75"/>
    <col min="14081" max="14081" width="24" style="75" customWidth="1"/>
    <col min="14082" max="14082" width="14.28515625" style="75" customWidth="1"/>
    <col min="14083" max="14083" width="15" style="75" customWidth="1"/>
    <col min="14084" max="14084" width="10.28515625" style="75" customWidth="1"/>
    <col min="14085" max="14085" width="11.140625" style="75" customWidth="1"/>
    <col min="14086" max="14087" width="9.140625" style="75"/>
    <col min="14088" max="14088" width="7.28515625" style="75" customWidth="1"/>
    <col min="14089" max="14089" width="7.7109375" style="75" customWidth="1"/>
    <col min="14090" max="14090" width="7.5703125" style="75" customWidth="1"/>
    <col min="14091" max="14091" width="9" style="75" customWidth="1"/>
    <col min="14092" max="14092" width="9.85546875" style="75" customWidth="1"/>
    <col min="14093" max="14336" width="9.140625" style="75"/>
    <col min="14337" max="14337" width="24" style="75" customWidth="1"/>
    <col min="14338" max="14338" width="14.28515625" style="75" customWidth="1"/>
    <col min="14339" max="14339" width="15" style="75" customWidth="1"/>
    <col min="14340" max="14340" width="10.28515625" style="75" customWidth="1"/>
    <col min="14341" max="14341" width="11.140625" style="75" customWidth="1"/>
    <col min="14342" max="14343" width="9.140625" style="75"/>
    <col min="14344" max="14344" width="7.28515625" style="75" customWidth="1"/>
    <col min="14345" max="14345" width="7.7109375" style="75" customWidth="1"/>
    <col min="14346" max="14346" width="7.5703125" style="75" customWidth="1"/>
    <col min="14347" max="14347" width="9" style="75" customWidth="1"/>
    <col min="14348" max="14348" width="9.85546875" style="75" customWidth="1"/>
    <col min="14349" max="14592" width="9.140625" style="75"/>
    <col min="14593" max="14593" width="24" style="75" customWidth="1"/>
    <col min="14594" max="14594" width="14.28515625" style="75" customWidth="1"/>
    <col min="14595" max="14595" width="15" style="75" customWidth="1"/>
    <col min="14596" max="14596" width="10.28515625" style="75" customWidth="1"/>
    <col min="14597" max="14597" width="11.140625" style="75" customWidth="1"/>
    <col min="14598" max="14599" width="9.140625" style="75"/>
    <col min="14600" max="14600" width="7.28515625" style="75" customWidth="1"/>
    <col min="14601" max="14601" width="7.7109375" style="75" customWidth="1"/>
    <col min="14602" max="14602" width="7.5703125" style="75" customWidth="1"/>
    <col min="14603" max="14603" width="9" style="75" customWidth="1"/>
    <col min="14604" max="14604" width="9.85546875" style="75" customWidth="1"/>
    <col min="14605" max="14848" width="9.140625" style="75"/>
    <col min="14849" max="14849" width="24" style="75" customWidth="1"/>
    <col min="14850" max="14850" width="14.28515625" style="75" customWidth="1"/>
    <col min="14851" max="14851" width="15" style="75" customWidth="1"/>
    <col min="14852" max="14852" width="10.28515625" style="75" customWidth="1"/>
    <col min="14853" max="14853" width="11.140625" style="75" customWidth="1"/>
    <col min="14854" max="14855" width="9.140625" style="75"/>
    <col min="14856" max="14856" width="7.28515625" style="75" customWidth="1"/>
    <col min="14857" max="14857" width="7.7109375" style="75" customWidth="1"/>
    <col min="14858" max="14858" width="7.5703125" style="75" customWidth="1"/>
    <col min="14859" max="14859" width="9" style="75" customWidth="1"/>
    <col min="14860" max="14860" width="9.85546875" style="75" customWidth="1"/>
    <col min="14861" max="15104" width="9.140625" style="75"/>
    <col min="15105" max="15105" width="24" style="75" customWidth="1"/>
    <col min="15106" max="15106" width="14.28515625" style="75" customWidth="1"/>
    <col min="15107" max="15107" width="15" style="75" customWidth="1"/>
    <col min="15108" max="15108" width="10.28515625" style="75" customWidth="1"/>
    <col min="15109" max="15109" width="11.140625" style="75" customWidth="1"/>
    <col min="15110" max="15111" width="9.140625" style="75"/>
    <col min="15112" max="15112" width="7.28515625" style="75" customWidth="1"/>
    <col min="15113" max="15113" width="7.7109375" style="75" customWidth="1"/>
    <col min="15114" max="15114" width="7.5703125" style="75" customWidth="1"/>
    <col min="15115" max="15115" width="9" style="75" customWidth="1"/>
    <col min="15116" max="15116" width="9.85546875" style="75" customWidth="1"/>
    <col min="15117" max="15360" width="9.140625" style="75"/>
    <col min="15361" max="15361" width="24" style="75" customWidth="1"/>
    <col min="15362" max="15362" width="14.28515625" style="75" customWidth="1"/>
    <col min="15363" max="15363" width="15" style="75" customWidth="1"/>
    <col min="15364" max="15364" width="10.28515625" style="75" customWidth="1"/>
    <col min="15365" max="15365" width="11.140625" style="75" customWidth="1"/>
    <col min="15366" max="15367" width="9.140625" style="75"/>
    <col min="15368" max="15368" width="7.28515625" style="75" customWidth="1"/>
    <col min="15369" max="15369" width="7.7109375" style="75" customWidth="1"/>
    <col min="15370" max="15370" width="7.5703125" style="75" customWidth="1"/>
    <col min="15371" max="15371" width="9" style="75" customWidth="1"/>
    <col min="15372" max="15372" width="9.85546875" style="75" customWidth="1"/>
    <col min="15373" max="15616" width="9.140625" style="75"/>
    <col min="15617" max="15617" width="24" style="75" customWidth="1"/>
    <col min="15618" max="15618" width="14.28515625" style="75" customWidth="1"/>
    <col min="15619" max="15619" width="15" style="75" customWidth="1"/>
    <col min="15620" max="15620" width="10.28515625" style="75" customWidth="1"/>
    <col min="15621" max="15621" width="11.140625" style="75" customWidth="1"/>
    <col min="15622" max="15623" width="9.140625" style="75"/>
    <col min="15624" max="15624" width="7.28515625" style="75" customWidth="1"/>
    <col min="15625" max="15625" width="7.7109375" style="75" customWidth="1"/>
    <col min="15626" max="15626" width="7.5703125" style="75" customWidth="1"/>
    <col min="15627" max="15627" width="9" style="75" customWidth="1"/>
    <col min="15628" max="15628" width="9.85546875" style="75" customWidth="1"/>
    <col min="15629" max="15872" width="9.140625" style="75"/>
    <col min="15873" max="15873" width="24" style="75" customWidth="1"/>
    <col min="15874" max="15874" width="14.28515625" style="75" customWidth="1"/>
    <col min="15875" max="15875" width="15" style="75" customWidth="1"/>
    <col min="15876" max="15876" width="10.28515625" style="75" customWidth="1"/>
    <col min="15877" max="15877" width="11.140625" style="75" customWidth="1"/>
    <col min="15878" max="15879" width="9.140625" style="75"/>
    <col min="15880" max="15880" width="7.28515625" style="75" customWidth="1"/>
    <col min="15881" max="15881" width="7.7109375" style="75" customWidth="1"/>
    <col min="15882" max="15882" width="7.5703125" style="75" customWidth="1"/>
    <col min="15883" max="15883" width="9" style="75" customWidth="1"/>
    <col min="15884" max="15884" width="9.85546875" style="75" customWidth="1"/>
    <col min="15885" max="16128" width="9.140625" style="75"/>
    <col min="16129" max="16129" width="24" style="75" customWidth="1"/>
    <col min="16130" max="16130" width="14.28515625" style="75" customWidth="1"/>
    <col min="16131" max="16131" width="15" style="75" customWidth="1"/>
    <col min="16132" max="16132" width="10.28515625" style="75" customWidth="1"/>
    <col min="16133" max="16133" width="11.140625" style="75" customWidth="1"/>
    <col min="16134" max="16135" width="9.140625" style="75"/>
    <col min="16136" max="16136" width="7.28515625" style="75" customWidth="1"/>
    <col min="16137" max="16137" width="7.7109375" style="75" customWidth="1"/>
    <col min="16138" max="16138" width="7.5703125" style="75" customWidth="1"/>
    <col min="16139" max="16139" width="9" style="75" customWidth="1"/>
    <col min="16140" max="16140" width="9.85546875" style="75" customWidth="1"/>
    <col min="16141" max="16384" width="9.140625" style="75"/>
  </cols>
  <sheetData>
    <row r="1" spans="1:12" ht="15">
      <c r="C1" s="589" t="s">
        <v>41</v>
      </c>
      <c r="D1" s="589"/>
      <c r="E1" s="589"/>
      <c r="F1" s="589"/>
      <c r="G1" s="76"/>
    </row>
    <row r="2" spans="1:12">
      <c r="E2" s="75" t="s">
        <v>161</v>
      </c>
    </row>
    <row r="3" spans="1:12" ht="48">
      <c r="B3" s="586" t="s">
        <v>1</v>
      </c>
      <c r="C3" s="586"/>
      <c r="D3" s="77" t="s">
        <v>2</v>
      </c>
      <c r="E3" s="77" t="s">
        <v>3</v>
      </c>
      <c r="F3" s="77" t="s">
        <v>4</v>
      </c>
      <c r="G3" s="77" t="s">
        <v>5</v>
      </c>
    </row>
    <row r="4" spans="1:12" ht="15.75">
      <c r="B4" s="586" t="s">
        <v>6</v>
      </c>
      <c r="C4" s="586"/>
      <c r="D4" s="78">
        <f>G21</f>
        <v>4</v>
      </c>
      <c r="E4" s="78">
        <f>J21</f>
        <v>54</v>
      </c>
      <c r="F4" s="78">
        <f>H21</f>
        <v>16</v>
      </c>
      <c r="G4" s="79">
        <v>0</v>
      </c>
    </row>
    <row r="5" spans="1:12" ht="15.75">
      <c r="B5" s="586" t="s">
        <v>7</v>
      </c>
      <c r="C5" s="586"/>
      <c r="D5" s="78">
        <v>0</v>
      </c>
      <c r="E5" s="78">
        <v>0</v>
      </c>
      <c r="F5" s="78">
        <v>0</v>
      </c>
      <c r="G5" s="79">
        <v>0</v>
      </c>
    </row>
    <row r="6" spans="1:12" ht="15.75">
      <c r="B6" s="586" t="s">
        <v>8</v>
      </c>
      <c r="C6" s="586"/>
      <c r="D6" s="78">
        <v>0</v>
      </c>
      <c r="E6" s="78">
        <v>0</v>
      </c>
      <c r="F6" s="78">
        <v>0</v>
      </c>
      <c r="G6" s="79">
        <v>0</v>
      </c>
    </row>
    <row r="7" spans="1:12" ht="15.75">
      <c r="B7" s="586" t="s">
        <v>9</v>
      </c>
      <c r="C7" s="588"/>
      <c r="D7" s="78">
        <v>0</v>
      </c>
      <c r="E7" s="78">
        <v>0</v>
      </c>
      <c r="F7" s="78">
        <v>0</v>
      </c>
      <c r="G7" s="79">
        <v>0</v>
      </c>
    </row>
    <row r="8" spans="1:12" ht="15.75">
      <c r="B8" s="586" t="s">
        <v>10</v>
      </c>
      <c r="C8" s="586"/>
      <c r="D8" s="78">
        <f>G40</f>
        <v>8</v>
      </c>
      <c r="E8" s="78">
        <f>J40</f>
        <v>107</v>
      </c>
      <c r="F8" s="78">
        <f>H40</f>
        <v>22</v>
      </c>
      <c r="G8" s="79">
        <v>0</v>
      </c>
    </row>
    <row r="9" spans="1:12" ht="15.75">
      <c r="B9" s="587" t="s">
        <v>11</v>
      </c>
      <c r="C9" s="587"/>
      <c r="D9" s="80">
        <f>D4+D5+D6+D8+D7</f>
        <v>12</v>
      </c>
      <c r="E9" s="80">
        <f>E4+E5+E6+E8+E7</f>
        <v>161</v>
      </c>
      <c r="F9" s="80">
        <f>F4+F5+F6+F8+F7</f>
        <v>38</v>
      </c>
      <c r="G9" s="81">
        <f>SUM(G4:G8)</f>
        <v>0</v>
      </c>
    </row>
    <row r="11" spans="1:12">
      <c r="A11" s="82"/>
      <c r="B11" s="82"/>
      <c r="C11" s="83"/>
      <c r="D11" s="83"/>
      <c r="E11" s="84"/>
      <c r="F11" s="85"/>
      <c r="G11" s="86"/>
      <c r="H11" s="86"/>
      <c r="I11" s="86"/>
      <c r="J11" s="87"/>
      <c r="K11" s="86"/>
      <c r="L11" s="86"/>
    </row>
    <row r="13" spans="1:12" ht="45">
      <c r="A13" s="574" t="s">
        <v>12</v>
      </c>
      <c r="B13" s="574" t="s">
        <v>13</v>
      </c>
      <c r="C13" s="574" t="s">
        <v>14</v>
      </c>
      <c r="D13" s="574" t="s">
        <v>15</v>
      </c>
      <c r="E13" s="574" t="s">
        <v>16</v>
      </c>
      <c r="F13" s="574" t="s">
        <v>17</v>
      </c>
      <c r="G13" s="574" t="s">
        <v>18</v>
      </c>
      <c r="H13" s="88" t="s">
        <v>19</v>
      </c>
      <c r="I13" s="574" t="s">
        <v>20</v>
      </c>
      <c r="J13" s="89" t="s">
        <v>21</v>
      </c>
    </row>
    <row r="14" spans="1:12">
      <c r="A14" s="575"/>
      <c r="B14" s="575"/>
      <c r="C14" s="575"/>
      <c r="D14" s="575"/>
      <c r="E14" s="575"/>
      <c r="F14" s="575"/>
      <c r="G14" s="575"/>
      <c r="H14" s="90" t="s">
        <v>22</v>
      </c>
      <c r="I14" s="575"/>
      <c r="J14" s="90" t="s">
        <v>22</v>
      </c>
    </row>
    <row r="15" spans="1:12">
      <c r="A15" s="576" t="s">
        <v>23</v>
      </c>
      <c r="B15" s="577"/>
      <c r="C15" s="577"/>
      <c r="D15" s="577"/>
      <c r="E15" s="577"/>
      <c r="F15" s="577"/>
      <c r="G15" s="577"/>
      <c r="H15" s="577"/>
      <c r="I15" s="577"/>
      <c r="J15" s="578"/>
    </row>
    <row r="16" spans="1:12">
      <c r="A16" s="579" t="s">
        <v>42</v>
      </c>
      <c r="B16" s="582">
        <v>2</v>
      </c>
      <c r="C16" s="568" t="s">
        <v>28</v>
      </c>
      <c r="D16" s="91">
        <v>1</v>
      </c>
      <c r="E16" s="92">
        <v>160</v>
      </c>
      <c r="F16" s="93">
        <v>4</v>
      </c>
      <c r="G16" s="94">
        <v>1</v>
      </c>
      <c r="H16" s="94">
        <f>F16*G16</f>
        <v>4</v>
      </c>
      <c r="I16" s="95"/>
      <c r="J16" s="96">
        <v>15</v>
      </c>
      <c r="K16" s="75" t="s">
        <v>29</v>
      </c>
    </row>
    <row r="17" spans="1:11">
      <c r="A17" s="580"/>
      <c r="B17" s="583"/>
      <c r="C17" s="573"/>
      <c r="D17" s="97">
        <v>2</v>
      </c>
      <c r="E17" s="98">
        <v>160</v>
      </c>
      <c r="F17" s="99">
        <v>4</v>
      </c>
      <c r="G17" s="100">
        <v>1</v>
      </c>
      <c r="H17" s="100">
        <f>F17*G17</f>
        <v>4</v>
      </c>
      <c r="I17" s="101"/>
      <c r="J17" s="102">
        <v>15</v>
      </c>
      <c r="K17" s="75" t="s">
        <v>30</v>
      </c>
    </row>
    <row r="18" spans="1:11">
      <c r="A18" s="580"/>
      <c r="B18" s="583"/>
      <c r="C18" s="573"/>
      <c r="D18" s="97">
        <v>2</v>
      </c>
      <c r="E18" s="98">
        <v>160</v>
      </c>
      <c r="F18" s="99">
        <v>4</v>
      </c>
      <c r="G18" s="100">
        <v>1</v>
      </c>
      <c r="H18" s="100">
        <f>F18*G18</f>
        <v>4</v>
      </c>
      <c r="I18" s="101"/>
      <c r="J18" s="102">
        <v>12</v>
      </c>
      <c r="K18" s="75" t="s">
        <v>31</v>
      </c>
    </row>
    <row r="19" spans="1:11">
      <c r="A19" s="581"/>
      <c r="B19" s="584"/>
      <c r="C19" s="585"/>
      <c r="D19" s="103">
        <v>2</v>
      </c>
      <c r="E19" s="104">
        <v>160</v>
      </c>
      <c r="F19" s="105">
        <v>4</v>
      </c>
      <c r="G19" s="106">
        <v>1</v>
      </c>
      <c r="H19" s="106">
        <f>F19*G19</f>
        <v>4</v>
      </c>
      <c r="I19" s="107"/>
      <c r="J19" s="108">
        <v>12</v>
      </c>
      <c r="K19" s="75" t="s">
        <v>43</v>
      </c>
    </row>
    <row r="20" spans="1:11">
      <c r="A20" s="109"/>
      <c r="B20" s="110"/>
      <c r="C20" s="110"/>
      <c r="D20" s="111"/>
      <c r="E20" s="112"/>
      <c r="F20" s="113" t="s">
        <v>26</v>
      </c>
      <c r="G20" s="114">
        <f>SUM(G16:G19)</f>
        <v>4</v>
      </c>
      <c r="H20" s="114">
        <f>SUM(H16:H19)</f>
        <v>16</v>
      </c>
      <c r="I20" s="115">
        <f>SUM(I16:I18)</f>
        <v>0</v>
      </c>
      <c r="J20" s="116">
        <f>SUM(J16:J19)</f>
        <v>54</v>
      </c>
    </row>
    <row r="21" spans="1:11">
      <c r="A21" s="559" t="s">
        <v>32</v>
      </c>
      <c r="B21" s="560"/>
      <c r="C21" s="560"/>
      <c r="D21" s="560"/>
      <c r="E21" s="560"/>
      <c r="F21" s="561"/>
      <c r="G21" s="117">
        <f>G20</f>
        <v>4</v>
      </c>
      <c r="H21" s="117">
        <f>H20</f>
        <v>16</v>
      </c>
      <c r="I21" s="118">
        <f>I20</f>
        <v>0</v>
      </c>
      <c r="J21" s="117">
        <f>J20</f>
        <v>54</v>
      </c>
    </row>
    <row r="24" spans="1:11" ht="33.75">
      <c r="A24" s="570" t="s">
        <v>12</v>
      </c>
      <c r="B24" s="570" t="s">
        <v>33</v>
      </c>
      <c r="C24" s="570" t="s">
        <v>14</v>
      </c>
      <c r="D24" s="570" t="s">
        <v>15</v>
      </c>
      <c r="E24" s="570" t="s">
        <v>16</v>
      </c>
      <c r="F24" s="570" t="s">
        <v>17</v>
      </c>
      <c r="G24" s="570" t="s">
        <v>18</v>
      </c>
      <c r="H24" s="570" t="s">
        <v>19</v>
      </c>
      <c r="I24" s="570" t="s">
        <v>44</v>
      </c>
      <c r="J24" s="90" t="s">
        <v>21</v>
      </c>
    </row>
    <row r="25" spans="1:11">
      <c r="A25" s="570"/>
      <c r="B25" s="570"/>
      <c r="C25" s="570"/>
      <c r="D25" s="570"/>
      <c r="E25" s="570"/>
      <c r="F25" s="570"/>
      <c r="G25" s="570"/>
      <c r="H25" s="570"/>
      <c r="I25" s="570"/>
      <c r="J25" s="90" t="s">
        <v>45</v>
      </c>
    </row>
    <row r="26" spans="1:11">
      <c r="A26" s="571" t="s">
        <v>46</v>
      </c>
      <c r="B26" s="571"/>
      <c r="C26" s="571"/>
      <c r="D26" s="571"/>
      <c r="E26" s="571"/>
      <c r="F26" s="571"/>
      <c r="G26" s="571"/>
      <c r="H26" s="571"/>
      <c r="I26" s="571"/>
      <c r="J26" s="571"/>
    </row>
    <row r="27" spans="1:11" ht="22.5">
      <c r="A27" s="119" t="s">
        <v>47</v>
      </c>
      <c r="B27" s="120">
        <v>3</v>
      </c>
      <c r="C27" s="121" t="s">
        <v>48</v>
      </c>
      <c r="D27" s="122">
        <v>2</v>
      </c>
      <c r="E27" s="122">
        <v>120</v>
      </c>
      <c r="F27" s="122">
        <v>3</v>
      </c>
      <c r="G27" s="123">
        <v>1</v>
      </c>
      <c r="H27" s="123">
        <f>F27*G27</f>
        <v>3</v>
      </c>
      <c r="I27" s="124"/>
      <c r="J27" s="122">
        <v>15</v>
      </c>
      <c r="K27" s="75" t="s">
        <v>29</v>
      </c>
    </row>
    <row r="28" spans="1:11">
      <c r="A28" s="109"/>
      <c r="B28" s="109"/>
      <c r="C28" s="125"/>
      <c r="D28" s="111"/>
      <c r="E28" s="112"/>
      <c r="F28" s="113" t="s">
        <v>26</v>
      </c>
      <c r="G28" s="126">
        <f>SUM(G27)</f>
        <v>1</v>
      </c>
      <c r="H28" s="126">
        <f>SUM(H27)</f>
        <v>3</v>
      </c>
      <c r="I28" s="115">
        <v>0</v>
      </c>
      <c r="J28" s="116">
        <f>SUM(J27)</f>
        <v>15</v>
      </c>
    </row>
    <row r="29" spans="1:11" ht="22.5">
      <c r="A29" s="127" t="s">
        <v>49</v>
      </c>
      <c r="B29" s="128">
        <v>3</v>
      </c>
      <c r="C29" s="121" t="s">
        <v>48</v>
      </c>
      <c r="D29" s="129">
        <v>2</v>
      </c>
      <c r="E29" s="130">
        <v>120</v>
      </c>
      <c r="F29" s="130">
        <v>3</v>
      </c>
      <c r="G29" s="131">
        <v>1</v>
      </c>
      <c r="H29" s="131">
        <f>F29*G29</f>
        <v>3</v>
      </c>
      <c r="I29" s="132"/>
      <c r="J29" s="133">
        <v>15</v>
      </c>
      <c r="K29" s="75" t="s">
        <v>29</v>
      </c>
    </row>
    <row r="30" spans="1:11">
      <c r="A30" s="109"/>
      <c r="B30" s="109"/>
      <c r="C30" s="125"/>
      <c r="D30" s="111"/>
      <c r="E30" s="112"/>
      <c r="F30" s="113" t="s">
        <v>26</v>
      </c>
      <c r="G30" s="126">
        <f>SUM(G29)</f>
        <v>1</v>
      </c>
      <c r="H30" s="126">
        <f>SUM(H29)</f>
        <v>3</v>
      </c>
      <c r="I30" s="115">
        <v>0</v>
      </c>
      <c r="J30" s="116">
        <f>SUM(J29)</f>
        <v>15</v>
      </c>
    </row>
    <row r="31" spans="1:11">
      <c r="A31" s="566" t="s">
        <v>50</v>
      </c>
      <c r="B31" s="568">
        <v>3</v>
      </c>
      <c r="C31" s="566" t="s">
        <v>51</v>
      </c>
      <c r="D31" s="92">
        <v>3</v>
      </c>
      <c r="E31" s="92">
        <v>120</v>
      </c>
      <c r="F31" s="134">
        <v>3</v>
      </c>
      <c r="G31" s="94">
        <v>1</v>
      </c>
      <c r="H31" s="94">
        <f>F31*G31</f>
        <v>3</v>
      </c>
      <c r="I31" s="135"/>
      <c r="J31" s="93">
        <v>10</v>
      </c>
      <c r="K31" s="75" t="s">
        <v>52</v>
      </c>
    </row>
    <row r="32" spans="1:11">
      <c r="A32" s="572"/>
      <c r="B32" s="573"/>
      <c r="C32" s="572"/>
      <c r="D32" s="104">
        <v>3</v>
      </c>
      <c r="E32" s="104">
        <v>120</v>
      </c>
      <c r="F32" s="136">
        <v>3</v>
      </c>
      <c r="G32" s="106">
        <v>1</v>
      </c>
      <c r="H32" s="106">
        <f>F32*G32</f>
        <v>3</v>
      </c>
      <c r="I32" s="137"/>
      <c r="J32" s="105">
        <v>9</v>
      </c>
      <c r="K32" s="75" t="s">
        <v>53</v>
      </c>
    </row>
    <row r="33" spans="1:11">
      <c r="A33" s="109"/>
      <c r="B33" s="109"/>
      <c r="C33" s="125"/>
      <c r="D33" s="111"/>
      <c r="E33" s="112"/>
      <c r="F33" s="113" t="s">
        <v>26</v>
      </c>
      <c r="G33" s="126">
        <f>SUM(G31:G32)</f>
        <v>2</v>
      </c>
      <c r="H33" s="126">
        <f>SUM(H31:H32)</f>
        <v>6</v>
      </c>
      <c r="I33" s="115">
        <v>0</v>
      </c>
      <c r="J33" s="116">
        <f>SUM(J31:J32)</f>
        <v>19</v>
      </c>
    </row>
    <row r="34" spans="1:11">
      <c r="A34" s="562" t="s">
        <v>54</v>
      </c>
      <c r="B34" s="564">
        <v>4</v>
      </c>
      <c r="C34" s="566" t="s">
        <v>40</v>
      </c>
      <c r="D34" s="138">
        <v>4</v>
      </c>
      <c r="E34" s="138">
        <v>80</v>
      </c>
      <c r="F34" s="138">
        <v>2</v>
      </c>
      <c r="G34" s="94">
        <v>1</v>
      </c>
      <c r="H34" s="94">
        <f>F34*G34</f>
        <v>2</v>
      </c>
      <c r="I34" s="135"/>
      <c r="J34" s="139">
        <v>15</v>
      </c>
      <c r="K34" s="75" t="s">
        <v>52</v>
      </c>
    </row>
    <row r="35" spans="1:11">
      <c r="A35" s="563"/>
      <c r="B35" s="565"/>
      <c r="C35" s="567"/>
      <c r="D35" s="140">
        <v>4</v>
      </c>
      <c r="E35" s="140">
        <v>80</v>
      </c>
      <c r="F35" s="140">
        <v>2</v>
      </c>
      <c r="G35" s="106">
        <v>1</v>
      </c>
      <c r="H35" s="106">
        <f>F35*G35</f>
        <v>2</v>
      </c>
      <c r="I35" s="137"/>
      <c r="J35" s="141">
        <v>14</v>
      </c>
      <c r="K35" s="75" t="s">
        <v>53</v>
      </c>
    </row>
    <row r="36" spans="1:11">
      <c r="A36" s="109"/>
      <c r="B36" s="109"/>
      <c r="C36" s="125"/>
      <c r="D36" s="142"/>
      <c r="E36" s="143"/>
      <c r="F36" s="144" t="s">
        <v>26</v>
      </c>
      <c r="G36" s="126">
        <f>SUM(G34:G35)</f>
        <v>2</v>
      </c>
      <c r="H36" s="126">
        <f>SUM(H34:H35)</f>
        <v>4</v>
      </c>
      <c r="I36" s="145">
        <v>0</v>
      </c>
      <c r="J36" s="146">
        <f>SUM(J34:J35)</f>
        <v>29</v>
      </c>
    </row>
    <row r="37" spans="1:11">
      <c r="A37" s="566" t="s">
        <v>55</v>
      </c>
      <c r="B37" s="568">
        <v>3</v>
      </c>
      <c r="C37" s="566" t="s">
        <v>56</v>
      </c>
      <c r="D37" s="138">
        <v>3</v>
      </c>
      <c r="E37" s="138">
        <v>120</v>
      </c>
      <c r="F37" s="138">
        <v>3</v>
      </c>
      <c r="G37" s="147">
        <v>1</v>
      </c>
      <c r="H37" s="147">
        <f>F37*G37</f>
        <v>3</v>
      </c>
      <c r="I37" s="148"/>
      <c r="J37" s="149">
        <v>14</v>
      </c>
      <c r="K37" s="75" t="s">
        <v>29</v>
      </c>
    </row>
    <row r="38" spans="1:11">
      <c r="A38" s="567"/>
      <c r="B38" s="569"/>
      <c r="C38" s="567"/>
      <c r="D38" s="140">
        <v>3</v>
      </c>
      <c r="E38" s="140">
        <v>120</v>
      </c>
      <c r="F38" s="140">
        <v>3</v>
      </c>
      <c r="G38" s="150">
        <v>1</v>
      </c>
      <c r="H38" s="150">
        <f>F38*G38</f>
        <v>3</v>
      </c>
      <c r="I38" s="151"/>
      <c r="J38" s="152">
        <v>15</v>
      </c>
      <c r="K38" s="75" t="s">
        <v>30</v>
      </c>
    </row>
    <row r="39" spans="1:11">
      <c r="A39" s="109"/>
      <c r="B39" s="109"/>
      <c r="C39" s="125"/>
      <c r="D39" s="142"/>
      <c r="E39" s="143"/>
      <c r="F39" s="144" t="s">
        <v>26</v>
      </c>
      <c r="G39" s="126">
        <f>SUM(G37:G38)</f>
        <v>2</v>
      </c>
      <c r="H39" s="126">
        <f>SUM(H37:H38)</f>
        <v>6</v>
      </c>
      <c r="I39" s="145">
        <v>0</v>
      </c>
      <c r="J39" s="146">
        <f>SUM(J37:J38)</f>
        <v>29</v>
      </c>
    </row>
    <row r="40" spans="1:11" ht="12.75" customHeight="1">
      <c r="A40" s="559" t="s">
        <v>32</v>
      </c>
      <c r="B40" s="560"/>
      <c r="C40" s="560"/>
      <c r="D40" s="560"/>
      <c r="E40" s="560"/>
      <c r="F40" s="561"/>
      <c r="G40" s="153">
        <f>G28+G30+G33+G36+G39</f>
        <v>8</v>
      </c>
      <c r="H40" s="153">
        <f>H28+H30+H33+H36+H39</f>
        <v>22</v>
      </c>
      <c r="I40" s="117">
        <v>0</v>
      </c>
      <c r="J40" s="154">
        <f>J28+J30+J33+J36+J39</f>
        <v>107</v>
      </c>
    </row>
    <row r="41" spans="1:11">
      <c r="A41" s="559" t="s">
        <v>57</v>
      </c>
      <c r="B41" s="560"/>
      <c r="C41" s="560"/>
      <c r="D41" s="560"/>
      <c r="E41" s="560"/>
      <c r="F41" s="561"/>
      <c r="G41" s="117">
        <f>G21+G40</f>
        <v>12</v>
      </c>
      <c r="H41" s="117">
        <f>H21+H40</f>
        <v>38</v>
      </c>
      <c r="I41" s="117">
        <v>0</v>
      </c>
      <c r="J41" s="117">
        <f>J21+J40</f>
        <v>161</v>
      </c>
    </row>
  </sheetData>
  <mergeCells count="42">
    <mergeCell ref="B7:C7"/>
    <mergeCell ref="C1:F1"/>
    <mergeCell ref="B3:C3"/>
    <mergeCell ref="B4:C4"/>
    <mergeCell ref="B5:C5"/>
    <mergeCell ref="B6:C6"/>
    <mergeCell ref="A16:A19"/>
    <mergeCell ref="B16:B19"/>
    <mergeCell ref="C16:C19"/>
    <mergeCell ref="B8:C8"/>
    <mergeCell ref="B9:C9"/>
    <mergeCell ref="A13:A14"/>
    <mergeCell ref="B13:B14"/>
    <mergeCell ref="C13:C14"/>
    <mergeCell ref="E13:E14"/>
    <mergeCell ref="F13:F14"/>
    <mergeCell ref="G13:G14"/>
    <mergeCell ref="I13:I14"/>
    <mergeCell ref="A15:J15"/>
    <mergeCell ref="D13:D14"/>
    <mergeCell ref="A21:F21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26:J26"/>
    <mergeCell ref="A31:A32"/>
    <mergeCell ref="B31:B32"/>
    <mergeCell ref="C31:C32"/>
    <mergeCell ref="A40:F40"/>
    <mergeCell ref="A41:F41"/>
    <mergeCell ref="A34:A35"/>
    <mergeCell ref="B34:B35"/>
    <mergeCell ref="C34:C35"/>
    <mergeCell ref="A37:A38"/>
    <mergeCell ref="B37:B38"/>
    <mergeCell ref="C37:C38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="85" zoomScaleNormal="85" workbookViewId="0">
      <selection activeCell="K13" sqref="K13"/>
    </sheetView>
  </sheetViews>
  <sheetFormatPr defaultRowHeight="12.75"/>
  <cols>
    <col min="1" max="1" width="13.85546875" style="2" customWidth="1"/>
    <col min="2" max="2" width="8.85546875" style="2" customWidth="1"/>
    <col min="3" max="3" width="25.7109375" style="2" customWidth="1"/>
    <col min="4" max="4" width="13" style="2" customWidth="1"/>
    <col min="5" max="6" width="8.85546875" style="2" customWidth="1"/>
    <col min="7" max="7" width="10.42578125" style="2" customWidth="1"/>
    <col min="8" max="8" width="11.85546875" style="2" customWidth="1"/>
    <col min="9" max="9" width="12.42578125" style="2" customWidth="1"/>
    <col min="10" max="10" width="10.7109375" style="2" customWidth="1"/>
    <col min="11" max="256" width="9.140625" style="2"/>
    <col min="257" max="257" width="13.85546875" style="2" customWidth="1"/>
    <col min="258" max="258" width="8.85546875" style="2" customWidth="1"/>
    <col min="259" max="259" width="25.7109375" style="2" customWidth="1"/>
    <col min="260" max="260" width="13" style="2" customWidth="1"/>
    <col min="261" max="262" width="8.85546875" style="2" customWidth="1"/>
    <col min="263" max="263" width="10.42578125" style="2" customWidth="1"/>
    <col min="264" max="264" width="11.85546875" style="2" customWidth="1"/>
    <col min="265" max="265" width="12.42578125" style="2" customWidth="1"/>
    <col min="266" max="266" width="10.7109375" style="2" customWidth="1"/>
    <col min="267" max="512" width="9.140625" style="2"/>
    <col min="513" max="513" width="13.85546875" style="2" customWidth="1"/>
    <col min="514" max="514" width="8.85546875" style="2" customWidth="1"/>
    <col min="515" max="515" width="25.7109375" style="2" customWidth="1"/>
    <col min="516" max="516" width="13" style="2" customWidth="1"/>
    <col min="517" max="518" width="8.85546875" style="2" customWidth="1"/>
    <col min="519" max="519" width="10.42578125" style="2" customWidth="1"/>
    <col min="520" max="520" width="11.85546875" style="2" customWidth="1"/>
    <col min="521" max="521" width="12.42578125" style="2" customWidth="1"/>
    <col min="522" max="522" width="10.7109375" style="2" customWidth="1"/>
    <col min="523" max="768" width="9.140625" style="2"/>
    <col min="769" max="769" width="13.85546875" style="2" customWidth="1"/>
    <col min="770" max="770" width="8.85546875" style="2" customWidth="1"/>
    <col min="771" max="771" width="25.7109375" style="2" customWidth="1"/>
    <col min="772" max="772" width="13" style="2" customWidth="1"/>
    <col min="773" max="774" width="8.85546875" style="2" customWidth="1"/>
    <col min="775" max="775" width="10.42578125" style="2" customWidth="1"/>
    <col min="776" max="776" width="11.85546875" style="2" customWidth="1"/>
    <col min="777" max="777" width="12.42578125" style="2" customWidth="1"/>
    <col min="778" max="778" width="10.7109375" style="2" customWidth="1"/>
    <col min="779" max="1024" width="9.140625" style="2"/>
    <col min="1025" max="1025" width="13.85546875" style="2" customWidth="1"/>
    <col min="1026" max="1026" width="8.85546875" style="2" customWidth="1"/>
    <col min="1027" max="1027" width="25.7109375" style="2" customWidth="1"/>
    <col min="1028" max="1028" width="13" style="2" customWidth="1"/>
    <col min="1029" max="1030" width="8.85546875" style="2" customWidth="1"/>
    <col min="1031" max="1031" width="10.42578125" style="2" customWidth="1"/>
    <col min="1032" max="1032" width="11.85546875" style="2" customWidth="1"/>
    <col min="1033" max="1033" width="12.42578125" style="2" customWidth="1"/>
    <col min="1034" max="1034" width="10.7109375" style="2" customWidth="1"/>
    <col min="1035" max="1280" width="9.140625" style="2"/>
    <col min="1281" max="1281" width="13.85546875" style="2" customWidth="1"/>
    <col min="1282" max="1282" width="8.85546875" style="2" customWidth="1"/>
    <col min="1283" max="1283" width="25.7109375" style="2" customWidth="1"/>
    <col min="1284" max="1284" width="13" style="2" customWidth="1"/>
    <col min="1285" max="1286" width="8.85546875" style="2" customWidth="1"/>
    <col min="1287" max="1287" width="10.42578125" style="2" customWidth="1"/>
    <col min="1288" max="1288" width="11.85546875" style="2" customWidth="1"/>
    <col min="1289" max="1289" width="12.42578125" style="2" customWidth="1"/>
    <col min="1290" max="1290" width="10.7109375" style="2" customWidth="1"/>
    <col min="1291" max="1536" width="9.140625" style="2"/>
    <col min="1537" max="1537" width="13.85546875" style="2" customWidth="1"/>
    <col min="1538" max="1538" width="8.85546875" style="2" customWidth="1"/>
    <col min="1539" max="1539" width="25.7109375" style="2" customWidth="1"/>
    <col min="1540" max="1540" width="13" style="2" customWidth="1"/>
    <col min="1541" max="1542" width="8.85546875" style="2" customWidth="1"/>
    <col min="1543" max="1543" width="10.42578125" style="2" customWidth="1"/>
    <col min="1544" max="1544" width="11.85546875" style="2" customWidth="1"/>
    <col min="1545" max="1545" width="12.42578125" style="2" customWidth="1"/>
    <col min="1546" max="1546" width="10.7109375" style="2" customWidth="1"/>
    <col min="1547" max="1792" width="9.140625" style="2"/>
    <col min="1793" max="1793" width="13.85546875" style="2" customWidth="1"/>
    <col min="1794" max="1794" width="8.85546875" style="2" customWidth="1"/>
    <col min="1795" max="1795" width="25.7109375" style="2" customWidth="1"/>
    <col min="1796" max="1796" width="13" style="2" customWidth="1"/>
    <col min="1797" max="1798" width="8.85546875" style="2" customWidth="1"/>
    <col min="1799" max="1799" width="10.42578125" style="2" customWidth="1"/>
    <col min="1800" max="1800" width="11.85546875" style="2" customWidth="1"/>
    <col min="1801" max="1801" width="12.42578125" style="2" customWidth="1"/>
    <col min="1802" max="1802" width="10.7109375" style="2" customWidth="1"/>
    <col min="1803" max="2048" width="9.140625" style="2"/>
    <col min="2049" max="2049" width="13.85546875" style="2" customWidth="1"/>
    <col min="2050" max="2050" width="8.85546875" style="2" customWidth="1"/>
    <col min="2051" max="2051" width="25.7109375" style="2" customWidth="1"/>
    <col min="2052" max="2052" width="13" style="2" customWidth="1"/>
    <col min="2053" max="2054" width="8.85546875" style="2" customWidth="1"/>
    <col min="2055" max="2055" width="10.42578125" style="2" customWidth="1"/>
    <col min="2056" max="2056" width="11.85546875" style="2" customWidth="1"/>
    <col min="2057" max="2057" width="12.42578125" style="2" customWidth="1"/>
    <col min="2058" max="2058" width="10.7109375" style="2" customWidth="1"/>
    <col min="2059" max="2304" width="9.140625" style="2"/>
    <col min="2305" max="2305" width="13.85546875" style="2" customWidth="1"/>
    <col min="2306" max="2306" width="8.85546875" style="2" customWidth="1"/>
    <col min="2307" max="2307" width="25.7109375" style="2" customWidth="1"/>
    <col min="2308" max="2308" width="13" style="2" customWidth="1"/>
    <col min="2309" max="2310" width="8.85546875" style="2" customWidth="1"/>
    <col min="2311" max="2311" width="10.42578125" style="2" customWidth="1"/>
    <col min="2312" max="2312" width="11.85546875" style="2" customWidth="1"/>
    <col min="2313" max="2313" width="12.42578125" style="2" customWidth="1"/>
    <col min="2314" max="2314" width="10.7109375" style="2" customWidth="1"/>
    <col min="2315" max="2560" width="9.140625" style="2"/>
    <col min="2561" max="2561" width="13.85546875" style="2" customWidth="1"/>
    <col min="2562" max="2562" width="8.85546875" style="2" customWidth="1"/>
    <col min="2563" max="2563" width="25.7109375" style="2" customWidth="1"/>
    <col min="2564" max="2564" width="13" style="2" customWidth="1"/>
    <col min="2565" max="2566" width="8.85546875" style="2" customWidth="1"/>
    <col min="2567" max="2567" width="10.42578125" style="2" customWidth="1"/>
    <col min="2568" max="2568" width="11.85546875" style="2" customWidth="1"/>
    <col min="2569" max="2569" width="12.42578125" style="2" customWidth="1"/>
    <col min="2570" max="2570" width="10.7109375" style="2" customWidth="1"/>
    <col min="2571" max="2816" width="9.140625" style="2"/>
    <col min="2817" max="2817" width="13.85546875" style="2" customWidth="1"/>
    <col min="2818" max="2818" width="8.85546875" style="2" customWidth="1"/>
    <col min="2819" max="2819" width="25.7109375" style="2" customWidth="1"/>
    <col min="2820" max="2820" width="13" style="2" customWidth="1"/>
    <col min="2821" max="2822" width="8.85546875" style="2" customWidth="1"/>
    <col min="2823" max="2823" width="10.42578125" style="2" customWidth="1"/>
    <col min="2824" max="2824" width="11.85546875" style="2" customWidth="1"/>
    <col min="2825" max="2825" width="12.42578125" style="2" customWidth="1"/>
    <col min="2826" max="2826" width="10.7109375" style="2" customWidth="1"/>
    <col min="2827" max="3072" width="9.140625" style="2"/>
    <col min="3073" max="3073" width="13.85546875" style="2" customWidth="1"/>
    <col min="3074" max="3074" width="8.85546875" style="2" customWidth="1"/>
    <col min="3075" max="3075" width="25.7109375" style="2" customWidth="1"/>
    <col min="3076" max="3076" width="13" style="2" customWidth="1"/>
    <col min="3077" max="3078" width="8.85546875" style="2" customWidth="1"/>
    <col min="3079" max="3079" width="10.42578125" style="2" customWidth="1"/>
    <col min="3080" max="3080" width="11.85546875" style="2" customWidth="1"/>
    <col min="3081" max="3081" width="12.42578125" style="2" customWidth="1"/>
    <col min="3082" max="3082" width="10.7109375" style="2" customWidth="1"/>
    <col min="3083" max="3328" width="9.140625" style="2"/>
    <col min="3329" max="3329" width="13.85546875" style="2" customWidth="1"/>
    <col min="3330" max="3330" width="8.85546875" style="2" customWidth="1"/>
    <col min="3331" max="3331" width="25.7109375" style="2" customWidth="1"/>
    <col min="3332" max="3332" width="13" style="2" customWidth="1"/>
    <col min="3333" max="3334" width="8.85546875" style="2" customWidth="1"/>
    <col min="3335" max="3335" width="10.42578125" style="2" customWidth="1"/>
    <col min="3336" max="3336" width="11.85546875" style="2" customWidth="1"/>
    <col min="3337" max="3337" width="12.42578125" style="2" customWidth="1"/>
    <col min="3338" max="3338" width="10.7109375" style="2" customWidth="1"/>
    <col min="3339" max="3584" width="9.140625" style="2"/>
    <col min="3585" max="3585" width="13.85546875" style="2" customWidth="1"/>
    <col min="3586" max="3586" width="8.85546875" style="2" customWidth="1"/>
    <col min="3587" max="3587" width="25.7109375" style="2" customWidth="1"/>
    <col min="3588" max="3588" width="13" style="2" customWidth="1"/>
    <col min="3589" max="3590" width="8.85546875" style="2" customWidth="1"/>
    <col min="3591" max="3591" width="10.42578125" style="2" customWidth="1"/>
    <col min="3592" max="3592" width="11.85546875" style="2" customWidth="1"/>
    <col min="3593" max="3593" width="12.42578125" style="2" customWidth="1"/>
    <col min="3594" max="3594" width="10.7109375" style="2" customWidth="1"/>
    <col min="3595" max="3840" width="9.140625" style="2"/>
    <col min="3841" max="3841" width="13.85546875" style="2" customWidth="1"/>
    <col min="3842" max="3842" width="8.85546875" style="2" customWidth="1"/>
    <col min="3843" max="3843" width="25.7109375" style="2" customWidth="1"/>
    <col min="3844" max="3844" width="13" style="2" customWidth="1"/>
    <col min="3845" max="3846" width="8.85546875" style="2" customWidth="1"/>
    <col min="3847" max="3847" width="10.42578125" style="2" customWidth="1"/>
    <col min="3848" max="3848" width="11.85546875" style="2" customWidth="1"/>
    <col min="3849" max="3849" width="12.42578125" style="2" customWidth="1"/>
    <col min="3850" max="3850" width="10.7109375" style="2" customWidth="1"/>
    <col min="3851" max="4096" width="9.140625" style="2"/>
    <col min="4097" max="4097" width="13.85546875" style="2" customWidth="1"/>
    <col min="4098" max="4098" width="8.85546875" style="2" customWidth="1"/>
    <col min="4099" max="4099" width="25.7109375" style="2" customWidth="1"/>
    <col min="4100" max="4100" width="13" style="2" customWidth="1"/>
    <col min="4101" max="4102" width="8.85546875" style="2" customWidth="1"/>
    <col min="4103" max="4103" width="10.42578125" style="2" customWidth="1"/>
    <col min="4104" max="4104" width="11.85546875" style="2" customWidth="1"/>
    <col min="4105" max="4105" width="12.42578125" style="2" customWidth="1"/>
    <col min="4106" max="4106" width="10.7109375" style="2" customWidth="1"/>
    <col min="4107" max="4352" width="9.140625" style="2"/>
    <col min="4353" max="4353" width="13.85546875" style="2" customWidth="1"/>
    <col min="4354" max="4354" width="8.85546875" style="2" customWidth="1"/>
    <col min="4355" max="4355" width="25.7109375" style="2" customWidth="1"/>
    <col min="4356" max="4356" width="13" style="2" customWidth="1"/>
    <col min="4357" max="4358" width="8.85546875" style="2" customWidth="1"/>
    <col min="4359" max="4359" width="10.42578125" style="2" customWidth="1"/>
    <col min="4360" max="4360" width="11.85546875" style="2" customWidth="1"/>
    <col min="4361" max="4361" width="12.42578125" style="2" customWidth="1"/>
    <col min="4362" max="4362" width="10.7109375" style="2" customWidth="1"/>
    <col min="4363" max="4608" width="9.140625" style="2"/>
    <col min="4609" max="4609" width="13.85546875" style="2" customWidth="1"/>
    <col min="4610" max="4610" width="8.85546875" style="2" customWidth="1"/>
    <col min="4611" max="4611" width="25.7109375" style="2" customWidth="1"/>
    <col min="4612" max="4612" width="13" style="2" customWidth="1"/>
    <col min="4613" max="4614" width="8.85546875" style="2" customWidth="1"/>
    <col min="4615" max="4615" width="10.42578125" style="2" customWidth="1"/>
    <col min="4616" max="4616" width="11.85546875" style="2" customWidth="1"/>
    <col min="4617" max="4617" width="12.42578125" style="2" customWidth="1"/>
    <col min="4618" max="4618" width="10.7109375" style="2" customWidth="1"/>
    <col min="4619" max="4864" width="9.140625" style="2"/>
    <col min="4865" max="4865" width="13.85546875" style="2" customWidth="1"/>
    <col min="4866" max="4866" width="8.85546875" style="2" customWidth="1"/>
    <col min="4867" max="4867" width="25.7109375" style="2" customWidth="1"/>
    <col min="4868" max="4868" width="13" style="2" customWidth="1"/>
    <col min="4869" max="4870" width="8.85546875" style="2" customWidth="1"/>
    <col min="4871" max="4871" width="10.42578125" style="2" customWidth="1"/>
    <col min="4872" max="4872" width="11.85546875" style="2" customWidth="1"/>
    <col min="4873" max="4873" width="12.42578125" style="2" customWidth="1"/>
    <col min="4874" max="4874" width="10.7109375" style="2" customWidth="1"/>
    <col min="4875" max="5120" width="9.140625" style="2"/>
    <col min="5121" max="5121" width="13.85546875" style="2" customWidth="1"/>
    <col min="5122" max="5122" width="8.85546875" style="2" customWidth="1"/>
    <col min="5123" max="5123" width="25.7109375" style="2" customWidth="1"/>
    <col min="5124" max="5124" width="13" style="2" customWidth="1"/>
    <col min="5125" max="5126" width="8.85546875" style="2" customWidth="1"/>
    <col min="5127" max="5127" width="10.42578125" style="2" customWidth="1"/>
    <col min="5128" max="5128" width="11.85546875" style="2" customWidth="1"/>
    <col min="5129" max="5129" width="12.42578125" style="2" customWidth="1"/>
    <col min="5130" max="5130" width="10.7109375" style="2" customWidth="1"/>
    <col min="5131" max="5376" width="9.140625" style="2"/>
    <col min="5377" max="5377" width="13.85546875" style="2" customWidth="1"/>
    <col min="5378" max="5378" width="8.85546875" style="2" customWidth="1"/>
    <col min="5379" max="5379" width="25.7109375" style="2" customWidth="1"/>
    <col min="5380" max="5380" width="13" style="2" customWidth="1"/>
    <col min="5381" max="5382" width="8.85546875" style="2" customWidth="1"/>
    <col min="5383" max="5383" width="10.42578125" style="2" customWidth="1"/>
    <col min="5384" max="5384" width="11.85546875" style="2" customWidth="1"/>
    <col min="5385" max="5385" width="12.42578125" style="2" customWidth="1"/>
    <col min="5386" max="5386" width="10.7109375" style="2" customWidth="1"/>
    <col min="5387" max="5632" width="9.140625" style="2"/>
    <col min="5633" max="5633" width="13.85546875" style="2" customWidth="1"/>
    <col min="5634" max="5634" width="8.85546875" style="2" customWidth="1"/>
    <col min="5635" max="5635" width="25.7109375" style="2" customWidth="1"/>
    <col min="5636" max="5636" width="13" style="2" customWidth="1"/>
    <col min="5637" max="5638" width="8.85546875" style="2" customWidth="1"/>
    <col min="5639" max="5639" width="10.42578125" style="2" customWidth="1"/>
    <col min="5640" max="5640" width="11.85546875" style="2" customWidth="1"/>
    <col min="5641" max="5641" width="12.42578125" style="2" customWidth="1"/>
    <col min="5642" max="5642" width="10.7109375" style="2" customWidth="1"/>
    <col min="5643" max="5888" width="9.140625" style="2"/>
    <col min="5889" max="5889" width="13.85546875" style="2" customWidth="1"/>
    <col min="5890" max="5890" width="8.85546875" style="2" customWidth="1"/>
    <col min="5891" max="5891" width="25.7109375" style="2" customWidth="1"/>
    <col min="5892" max="5892" width="13" style="2" customWidth="1"/>
    <col min="5893" max="5894" width="8.85546875" style="2" customWidth="1"/>
    <col min="5895" max="5895" width="10.42578125" style="2" customWidth="1"/>
    <col min="5896" max="5896" width="11.85546875" style="2" customWidth="1"/>
    <col min="5897" max="5897" width="12.42578125" style="2" customWidth="1"/>
    <col min="5898" max="5898" width="10.7109375" style="2" customWidth="1"/>
    <col min="5899" max="6144" width="9.140625" style="2"/>
    <col min="6145" max="6145" width="13.85546875" style="2" customWidth="1"/>
    <col min="6146" max="6146" width="8.85546875" style="2" customWidth="1"/>
    <col min="6147" max="6147" width="25.7109375" style="2" customWidth="1"/>
    <col min="6148" max="6148" width="13" style="2" customWidth="1"/>
    <col min="6149" max="6150" width="8.85546875" style="2" customWidth="1"/>
    <col min="6151" max="6151" width="10.42578125" style="2" customWidth="1"/>
    <col min="6152" max="6152" width="11.85546875" style="2" customWidth="1"/>
    <col min="6153" max="6153" width="12.42578125" style="2" customWidth="1"/>
    <col min="6154" max="6154" width="10.7109375" style="2" customWidth="1"/>
    <col min="6155" max="6400" width="9.140625" style="2"/>
    <col min="6401" max="6401" width="13.85546875" style="2" customWidth="1"/>
    <col min="6402" max="6402" width="8.85546875" style="2" customWidth="1"/>
    <col min="6403" max="6403" width="25.7109375" style="2" customWidth="1"/>
    <col min="6404" max="6404" width="13" style="2" customWidth="1"/>
    <col min="6405" max="6406" width="8.85546875" style="2" customWidth="1"/>
    <col min="6407" max="6407" width="10.42578125" style="2" customWidth="1"/>
    <col min="6408" max="6408" width="11.85546875" style="2" customWidth="1"/>
    <col min="6409" max="6409" width="12.42578125" style="2" customWidth="1"/>
    <col min="6410" max="6410" width="10.7109375" style="2" customWidth="1"/>
    <col min="6411" max="6656" width="9.140625" style="2"/>
    <col min="6657" max="6657" width="13.85546875" style="2" customWidth="1"/>
    <col min="6658" max="6658" width="8.85546875" style="2" customWidth="1"/>
    <col min="6659" max="6659" width="25.7109375" style="2" customWidth="1"/>
    <col min="6660" max="6660" width="13" style="2" customWidth="1"/>
    <col min="6661" max="6662" width="8.85546875" style="2" customWidth="1"/>
    <col min="6663" max="6663" width="10.42578125" style="2" customWidth="1"/>
    <col min="6664" max="6664" width="11.85546875" style="2" customWidth="1"/>
    <col min="6665" max="6665" width="12.42578125" style="2" customWidth="1"/>
    <col min="6666" max="6666" width="10.7109375" style="2" customWidth="1"/>
    <col min="6667" max="6912" width="9.140625" style="2"/>
    <col min="6913" max="6913" width="13.85546875" style="2" customWidth="1"/>
    <col min="6914" max="6914" width="8.85546875" style="2" customWidth="1"/>
    <col min="6915" max="6915" width="25.7109375" style="2" customWidth="1"/>
    <col min="6916" max="6916" width="13" style="2" customWidth="1"/>
    <col min="6917" max="6918" width="8.85546875" style="2" customWidth="1"/>
    <col min="6919" max="6919" width="10.42578125" style="2" customWidth="1"/>
    <col min="6920" max="6920" width="11.85546875" style="2" customWidth="1"/>
    <col min="6921" max="6921" width="12.42578125" style="2" customWidth="1"/>
    <col min="6922" max="6922" width="10.7109375" style="2" customWidth="1"/>
    <col min="6923" max="7168" width="9.140625" style="2"/>
    <col min="7169" max="7169" width="13.85546875" style="2" customWidth="1"/>
    <col min="7170" max="7170" width="8.85546875" style="2" customWidth="1"/>
    <col min="7171" max="7171" width="25.7109375" style="2" customWidth="1"/>
    <col min="7172" max="7172" width="13" style="2" customWidth="1"/>
    <col min="7173" max="7174" width="8.85546875" style="2" customWidth="1"/>
    <col min="7175" max="7175" width="10.42578125" style="2" customWidth="1"/>
    <col min="7176" max="7176" width="11.85546875" style="2" customWidth="1"/>
    <col min="7177" max="7177" width="12.42578125" style="2" customWidth="1"/>
    <col min="7178" max="7178" width="10.7109375" style="2" customWidth="1"/>
    <col min="7179" max="7424" width="9.140625" style="2"/>
    <col min="7425" max="7425" width="13.85546875" style="2" customWidth="1"/>
    <col min="7426" max="7426" width="8.85546875" style="2" customWidth="1"/>
    <col min="7427" max="7427" width="25.7109375" style="2" customWidth="1"/>
    <col min="7428" max="7428" width="13" style="2" customWidth="1"/>
    <col min="7429" max="7430" width="8.85546875" style="2" customWidth="1"/>
    <col min="7431" max="7431" width="10.42578125" style="2" customWidth="1"/>
    <col min="7432" max="7432" width="11.85546875" style="2" customWidth="1"/>
    <col min="7433" max="7433" width="12.42578125" style="2" customWidth="1"/>
    <col min="7434" max="7434" width="10.7109375" style="2" customWidth="1"/>
    <col min="7435" max="7680" width="9.140625" style="2"/>
    <col min="7681" max="7681" width="13.85546875" style="2" customWidth="1"/>
    <col min="7682" max="7682" width="8.85546875" style="2" customWidth="1"/>
    <col min="7683" max="7683" width="25.7109375" style="2" customWidth="1"/>
    <col min="7684" max="7684" width="13" style="2" customWidth="1"/>
    <col min="7685" max="7686" width="8.85546875" style="2" customWidth="1"/>
    <col min="7687" max="7687" width="10.42578125" style="2" customWidth="1"/>
    <col min="7688" max="7688" width="11.85546875" style="2" customWidth="1"/>
    <col min="7689" max="7689" width="12.42578125" style="2" customWidth="1"/>
    <col min="7690" max="7690" width="10.7109375" style="2" customWidth="1"/>
    <col min="7691" max="7936" width="9.140625" style="2"/>
    <col min="7937" max="7937" width="13.85546875" style="2" customWidth="1"/>
    <col min="7938" max="7938" width="8.85546875" style="2" customWidth="1"/>
    <col min="7939" max="7939" width="25.7109375" style="2" customWidth="1"/>
    <col min="7940" max="7940" width="13" style="2" customWidth="1"/>
    <col min="7941" max="7942" width="8.85546875" style="2" customWidth="1"/>
    <col min="7943" max="7943" width="10.42578125" style="2" customWidth="1"/>
    <col min="7944" max="7944" width="11.85546875" style="2" customWidth="1"/>
    <col min="7945" max="7945" width="12.42578125" style="2" customWidth="1"/>
    <col min="7946" max="7946" width="10.7109375" style="2" customWidth="1"/>
    <col min="7947" max="8192" width="9.140625" style="2"/>
    <col min="8193" max="8193" width="13.85546875" style="2" customWidth="1"/>
    <col min="8194" max="8194" width="8.85546875" style="2" customWidth="1"/>
    <col min="8195" max="8195" width="25.7109375" style="2" customWidth="1"/>
    <col min="8196" max="8196" width="13" style="2" customWidth="1"/>
    <col min="8197" max="8198" width="8.85546875" style="2" customWidth="1"/>
    <col min="8199" max="8199" width="10.42578125" style="2" customWidth="1"/>
    <col min="8200" max="8200" width="11.85546875" style="2" customWidth="1"/>
    <col min="8201" max="8201" width="12.42578125" style="2" customWidth="1"/>
    <col min="8202" max="8202" width="10.7109375" style="2" customWidth="1"/>
    <col min="8203" max="8448" width="9.140625" style="2"/>
    <col min="8449" max="8449" width="13.85546875" style="2" customWidth="1"/>
    <col min="8450" max="8450" width="8.85546875" style="2" customWidth="1"/>
    <col min="8451" max="8451" width="25.7109375" style="2" customWidth="1"/>
    <col min="8452" max="8452" width="13" style="2" customWidth="1"/>
    <col min="8453" max="8454" width="8.85546875" style="2" customWidth="1"/>
    <col min="8455" max="8455" width="10.42578125" style="2" customWidth="1"/>
    <col min="8456" max="8456" width="11.85546875" style="2" customWidth="1"/>
    <col min="8457" max="8457" width="12.42578125" style="2" customWidth="1"/>
    <col min="8458" max="8458" width="10.7109375" style="2" customWidth="1"/>
    <col min="8459" max="8704" width="9.140625" style="2"/>
    <col min="8705" max="8705" width="13.85546875" style="2" customWidth="1"/>
    <col min="8706" max="8706" width="8.85546875" style="2" customWidth="1"/>
    <col min="8707" max="8707" width="25.7109375" style="2" customWidth="1"/>
    <col min="8708" max="8708" width="13" style="2" customWidth="1"/>
    <col min="8709" max="8710" width="8.85546875" style="2" customWidth="1"/>
    <col min="8711" max="8711" width="10.42578125" style="2" customWidth="1"/>
    <col min="8712" max="8712" width="11.85546875" style="2" customWidth="1"/>
    <col min="8713" max="8713" width="12.42578125" style="2" customWidth="1"/>
    <col min="8714" max="8714" width="10.7109375" style="2" customWidth="1"/>
    <col min="8715" max="8960" width="9.140625" style="2"/>
    <col min="8961" max="8961" width="13.85546875" style="2" customWidth="1"/>
    <col min="8962" max="8962" width="8.85546875" style="2" customWidth="1"/>
    <col min="8963" max="8963" width="25.7109375" style="2" customWidth="1"/>
    <col min="8964" max="8964" width="13" style="2" customWidth="1"/>
    <col min="8965" max="8966" width="8.85546875" style="2" customWidth="1"/>
    <col min="8967" max="8967" width="10.42578125" style="2" customWidth="1"/>
    <col min="8968" max="8968" width="11.85546875" style="2" customWidth="1"/>
    <col min="8969" max="8969" width="12.42578125" style="2" customWidth="1"/>
    <col min="8970" max="8970" width="10.7109375" style="2" customWidth="1"/>
    <col min="8971" max="9216" width="9.140625" style="2"/>
    <col min="9217" max="9217" width="13.85546875" style="2" customWidth="1"/>
    <col min="9218" max="9218" width="8.85546875" style="2" customWidth="1"/>
    <col min="9219" max="9219" width="25.7109375" style="2" customWidth="1"/>
    <col min="9220" max="9220" width="13" style="2" customWidth="1"/>
    <col min="9221" max="9222" width="8.85546875" style="2" customWidth="1"/>
    <col min="9223" max="9223" width="10.42578125" style="2" customWidth="1"/>
    <col min="9224" max="9224" width="11.85546875" style="2" customWidth="1"/>
    <col min="9225" max="9225" width="12.42578125" style="2" customWidth="1"/>
    <col min="9226" max="9226" width="10.7109375" style="2" customWidth="1"/>
    <col min="9227" max="9472" width="9.140625" style="2"/>
    <col min="9473" max="9473" width="13.85546875" style="2" customWidth="1"/>
    <col min="9474" max="9474" width="8.85546875" style="2" customWidth="1"/>
    <col min="9475" max="9475" width="25.7109375" style="2" customWidth="1"/>
    <col min="9476" max="9476" width="13" style="2" customWidth="1"/>
    <col min="9477" max="9478" width="8.85546875" style="2" customWidth="1"/>
    <col min="9479" max="9479" width="10.42578125" style="2" customWidth="1"/>
    <col min="9480" max="9480" width="11.85546875" style="2" customWidth="1"/>
    <col min="9481" max="9481" width="12.42578125" style="2" customWidth="1"/>
    <col min="9482" max="9482" width="10.7109375" style="2" customWidth="1"/>
    <col min="9483" max="9728" width="9.140625" style="2"/>
    <col min="9729" max="9729" width="13.85546875" style="2" customWidth="1"/>
    <col min="9730" max="9730" width="8.85546875" style="2" customWidth="1"/>
    <col min="9731" max="9731" width="25.7109375" style="2" customWidth="1"/>
    <col min="9732" max="9732" width="13" style="2" customWidth="1"/>
    <col min="9733" max="9734" width="8.85546875" style="2" customWidth="1"/>
    <col min="9735" max="9735" width="10.42578125" style="2" customWidth="1"/>
    <col min="9736" max="9736" width="11.85546875" style="2" customWidth="1"/>
    <col min="9737" max="9737" width="12.42578125" style="2" customWidth="1"/>
    <col min="9738" max="9738" width="10.7109375" style="2" customWidth="1"/>
    <col min="9739" max="9984" width="9.140625" style="2"/>
    <col min="9985" max="9985" width="13.85546875" style="2" customWidth="1"/>
    <col min="9986" max="9986" width="8.85546875" style="2" customWidth="1"/>
    <col min="9987" max="9987" width="25.7109375" style="2" customWidth="1"/>
    <col min="9988" max="9988" width="13" style="2" customWidth="1"/>
    <col min="9989" max="9990" width="8.85546875" style="2" customWidth="1"/>
    <col min="9991" max="9991" width="10.42578125" style="2" customWidth="1"/>
    <col min="9992" max="9992" width="11.85546875" style="2" customWidth="1"/>
    <col min="9993" max="9993" width="12.42578125" style="2" customWidth="1"/>
    <col min="9994" max="9994" width="10.7109375" style="2" customWidth="1"/>
    <col min="9995" max="10240" width="9.140625" style="2"/>
    <col min="10241" max="10241" width="13.85546875" style="2" customWidth="1"/>
    <col min="10242" max="10242" width="8.85546875" style="2" customWidth="1"/>
    <col min="10243" max="10243" width="25.7109375" style="2" customWidth="1"/>
    <col min="10244" max="10244" width="13" style="2" customWidth="1"/>
    <col min="10245" max="10246" width="8.85546875" style="2" customWidth="1"/>
    <col min="10247" max="10247" width="10.42578125" style="2" customWidth="1"/>
    <col min="10248" max="10248" width="11.85546875" style="2" customWidth="1"/>
    <col min="10249" max="10249" width="12.42578125" style="2" customWidth="1"/>
    <col min="10250" max="10250" width="10.7109375" style="2" customWidth="1"/>
    <col min="10251" max="10496" width="9.140625" style="2"/>
    <col min="10497" max="10497" width="13.85546875" style="2" customWidth="1"/>
    <col min="10498" max="10498" width="8.85546875" style="2" customWidth="1"/>
    <col min="10499" max="10499" width="25.7109375" style="2" customWidth="1"/>
    <col min="10500" max="10500" width="13" style="2" customWidth="1"/>
    <col min="10501" max="10502" width="8.85546875" style="2" customWidth="1"/>
    <col min="10503" max="10503" width="10.42578125" style="2" customWidth="1"/>
    <col min="10504" max="10504" width="11.85546875" style="2" customWidth="1"/>
    <col min="10505" max="10505" width="12.42578125" style="2" customWidth="1"/>
    <col min="10506" max="10506" width="10.7109375" style="2" customWidth="1"/>
    <col min="10507" max="10752" width="9.140625" style="2"/>
    <col min="10753" max="10753" width="13.85546875" style="2" customWidth="1"/>
    <col min="10754" max="10754" width="8.85546875" style="2" customWidth="1"/>
    <col min="10755" max="10755" width="25.7109375" style="2" customWidth="1"/>
    <col min="10756" max="10756" width="13" style="2" customWidth="1"/>
    <col min="10757" max="10758" width="8.85546875" style="2" customWidth="1"/>
    <col min="10759" max="10759" width="10.42578125" style="2" customWidth="1"/>
    <col min="10760" max="10760" width="11.85546875" style="2" customWidth="1"/>
    <col min="10761" max="10761" width="12.42578125" style="2" customWidth="1"/>
    <col min="10762" max="10762" width="10.7109375" style="2" customWidth="1"/>
    <col min="10763" max="11008" width="9.140625" style="2"/>
    <col min="11009" max="11009" width="13.85546875" style="2" customWidth="1"/>
    <col min="11010" max="11010" width="8.85546875" style="2" customWidth="1"/>
    <col min="11011" max="11011" width="25.7109375" style="2" customWidth="1"/>
    <col min="11012" max="11012" width="13" style="2" customWidth="1"/>
    <col min="11013" max="11014" width="8.85546875" style="2" customWidth="1"/>
    <col min="11015" max="11015" width="10.42578125" style="2" customWidth="1"/>
    <col min="11016" max="11016" width="11.85546875" style="2" customWidth="1"/>
    <col min="11017" max="11017" width="12.42578125" style="2" customWidth="1"/>
    <col min="11018" max="11018" width="10.7109375" style="2" customWidth="1"/>
    <col min="11019" max="11264" width="9.140625" style="2"/>
    <col min="11265" max="11265" width="13.85546875" style="2" customWidth="1"/>
    <col min="11266" max="11266" width="8.85546875" style="2" customWidth="1"/>
    <col min="11267" max="11267" width="25.7109375" style="2" customWidth="1"/>
    <col min="11268" max="11268" width="13" style="2" customWidth="1"/>
    <col min="11269" max="11270" width="8.85546875" style="2" customWidth="1"/>
    <col min="11271" max="11271" width="10.42578125" style="2" customWidth="1"/>
    <col min="11272" max="11272" width="11.85546875" style="2" customWidth="1"/>
    <col min="11273" max="11273" width="12.42578125" style="2" customWidth="1"/>
    <col min="11274" max="11274" width="10.7109375" style="2" customWidth="1"/>
    <col min="11275" max="11520" width="9.140625" style="2"/>
    <col min="11521" max="11521" width="13.85546875" style="2" customWidth="1"/>
    <col min="11522" max="11522" width="8.85546875" style="2" customWidth="1"/>
    <col min="11523" max="11523" width="25.7109375" style="2" customWidth="1"/>
    <col min="11524" max="11524" width="13" style="2" customWidth="1"/>
    <col min="11525" max="11526" width="8.85546875" style="2" customWidth="1"/>
    <col min="11527" max="11527" width="10.42578125" style="2" customWidth="1"/>
    <col min="11528" max="11528" width="11.85546875" style="2" customWidth="1"/>
    <col min="11529" max="11529" width="12.42578125" style="2" customWidth="1"/>
    <col min="11530" max="11530" width="10.7109375" style="2" customWidth="1"/>
    <col min="11531" max="11776" width="9.140625" style="2"/>
    <col min="11777" max="11777" width="13.85546875" style="2" customWidth="1"/>
    <col min="11778" max="11778" width="8.85546875" style="2" customWidth="1"/>
    <col min="11779" max="11779" width="25.7109375" style="2" customWidth="1"/>
    <col min="11780" max="11780" width="13" style="2" customWidth="1"/>
    <col min="11781" max="11782" width="8.85546875" style="2" customWidth="1"/>
    <col min="11783" max="11783" width="10.42578125" style="2" customWidth="1"/>
    <col min="11784" max="11784" width="11.85546875" style="2" customWidth="1"/>
    <col min="11785" max="11785" width="12.42578125" style="2" customWidth="1"/>
    <col min="11786" max="11786" width="10.7109375" style="2" customWidth="1"/>
    <col min="11787" max="12032" width="9.140625" style="2"/>
    <col min="12033" max="12033" width="13.85546875" style="2" customWidth="1"/>
    <col min="12034" max="12034" width="8.85546875" style="2" customWidth="1"/>
    <col min="12035" max="12035" width="25.7109375" style="2" customWidth="1"/>
    <col min="12036" max="12036" width="13" style="2" customWidth="1"/>
    <col min="12037" max="12038" width="8.85546875" style="2" customWidth="1"/>
    <col min="12039" max="12039" width="10.42578125" style="2" customWidth="1"/>
    <col min="12040" max="12040" width="11.85546875" style="2" customWidth="1"/>
    <col min="12041" max="12041" width="12.42578125" style="2" customWidth="1"/>
    <col min="12042" max="12042" width="10.7109375" style="2" customWidth="1"/>
    <col min="12043" max="12288" width="9.140625" style="2"/>
    <col min="12289" max="12289" width="13.85546875" style="2" customWidth="1"/>
    <col min="12290" max="12290" width="8.85546875" style="2" customWidth="1"/>
    <col min="12291" max="12291" width="25.7109375" style="2" customWidth="1"/>
    <col min="12292" max="12292" width="13" style="2" customWidth="1"/>
    <col min="12293" max="12294" width="8.85546875" style="2" customWidth="1"/>
    <col min="12295" max="12295" width="10.42578125" style="2" customWidth="1"/>
    <col min="12296" max="12296" width="11.85546875" style="2" customWidth="1"/>
    <col min="12297" max="12297" width="12.42578125" style="2" customWidth="1"/>
    <col min="12298" max="12298" width="10.7109375" style="2" customWidth="1"/>
    <col min="12299" max="12544" width="9.140625" style="2"/>
    <col min="12545" max="12545" width="13.85546875" style="2" customWidth="1"/>
    <col min="12546" max="12546" width="8.85546875" style="2" customWidth="1"/>
    <col min="12547" max="12547" width="25.7109375" style="2" customWidth="1"/>
    <col min="12548" max="12548" width="13" style="2" customWidth="1"/>
    <col min="12549" max="12550" width="8.85546875" style="2" customWidth="1"/>
    <col min="12551" max="12551" width="10.42578125" style="2" customWidth="1"/>
    <col min="12552" max="12552" width="11.85546875" style="2" customWidth="1"/>
    <col min="12553" max="12553" width="12.42578125" style="2" customWidth="1"/>
    <col min="12554" max="12554" width="10.7109375" style="2" customWidth="1"/>
    <col min="12555" max="12800" width="9.140625" style="2"/>
    <col min="12801" max="12801" width="13.85546875" style="2" customWidth="1"/>
    <col min="12802" max="12802" width="8.85546875" style="2" customWidth="1"/>
    <col min="12803" max="12803" width="25.7109375" style="2" customWidth="1"/>
    <col min="12804" max="12804" width="13" style="2" customWidth="1"/>
    <col min="12805" max="12806" width="8.85546875" style="2" customWidth="1"/>
    <col min="12807" max="12807" width="10.42578125" style="2" customWidth="1"/>
    <col min="12808" max="12808" width="11.85546875" style="2" customWidth="1"/>
    <col min="12809" max="12809" width="12.42578125" style="2" customWidth="1"/>
    <col min="12810" max="12810" width="10.7109375" style="2" customWidth="1"/>
    <col min="12811" max="13056" width="9.140625" style="2"/>
    <col min="13057" max="13057" width="13.85546875" style="2" customWidth="1"/>
    <col min="13058" max="13058" width="8.85546875" style="2" customWidth="1"/>
    <col min="13059" max="13059" width="25.7109375" style="2" customWidth="1"/>
    <col min="13060" max="13060" width="13" style="2" customWidth="1"/>
    <col min="13061" max="13062" width="8.85546875" style="2" customWidth="1"/>
    <col min="13063" max="13063" width="10.42578125" style="2" customWidth="1"/>
    <col min="13064" max="13064" width="11.85546875" style="2" customWidth="1"/>
    <col min="13065" max="13065" width="12.42578125" style="2" customWidth="1"/>
    <col min="13066" max="13066" width="10.7109375" style="2" customWidth="1"/>
    <col min="13067" max="13312" width="9.140625" style="2"/>
    <col min="13313" max="13313" width="13.85546875" style="2" customWidth="1"/>
    <col min="13314" max="13314" width="8.85546875" style="2" customWidth="1"/>
    <col min="13315" max="13315" width="25.7109375" style="2" customWidth="1"/>
    <col min="13316" max="13316" width="13" style="2" customWidth="1"/>
    <col min="13317" max="13318" width="8.85546875" style="2" customWidth="1"/>
    <col min="13319" max="13319" width="10.42578125" style="2" customWidth="1"/>
    <col min="13320" max="13320" width="11.85546875" style="2" customWidth="1"/>
    <col min="13321" max="13321" width="12.42578125" style="2" customWidth="1"/>
    <col min="13322" max="13322" width="10.7109375" style="2" customWidth="1"/>
    <col min="13323" max="13568" width="9.140625" style="2"/>
    <col min="13569" max="13569" width="13.85546875" style="2" customWidth="1"/>
    <col min="13570" max="13570" width="8.85546875" style="2" customWidth="1"/>
    <col min="13571" max="13571" width="25.7109375" style="2" customWidth="1"/>
    <col min="13572" max="13572" width="13" style="2" customWidth="1"/>
    <col min="13573" max="13574" width="8.85546875" style="2" customWidth="1"/>
    <col min="13575" max="13575" width="10.42578125" style="2" customWidth="1"/>
    <col min="13576" max="13576" width="11.85546875" style="2" customWidth="1"/>
    <col min="13577" max="13577" width="12.42578125" style="2" customWidth="1"/>
    <col min="13578" max="13578" width="10.7109375" style="2" customWidth="1"/>
    <col min="13579" max="13824" width="9.140625" style="2"/>
    <col min="13825" max="13825" width="13.85546875" style="2" customWidth="1"/>
    <col min="13826" max="13826" width="8.85546875" style="2" customWidth="1"/>
    <col min="13827" max="13827" width="25.7109375" style="2" customWidth="1"/>
    <col min="13828" max="13828" width="13" style="2" customWidth="1"/>
    <col min="13829" max="13830" width="8.85546875" style="2" customWidth="1"/>
    <col min="13831" max="13831" width="10.42578125" style="2" customWidth="1"/>
    <col min="13832" max="13832" width="11.85546875" style="2" customWidth="1"/>
    <col min="13833" max="13833" width="12.42578125" style="2" customWidth="1"/>
    <col min="13834" max="13834" width="10.7109375" style="2" customWidth="1"/>
    <col min="13835" max="14080" width="9.140625" style="2"/>
    <col min="14081" max="14081" width="13.85546875" style="2" customWidth="1"/>
    <col min="14082" max="14082" width="8.85546875" style="2" customWidth="1"/>
    <col min="14083" max="14083" width="25.7109375" style="2" customWidth="1"/>
    <col min="14084" max="14084" width="13" style="2" customWidth="1"/>
    <col min="14085" max="14086" width="8.85546875" style="2" customWidth="1"/>
    <col min="14087" max="14087" width="10.42578125" style="2" customWidth="1"/>
    <col min="14088" max="14088" width="11.85546875" style="2" customWidth="1"/>
    <col min="14089" max="14089" width="12.42578125" style="2" customWidth="1"/>
    <col min="14090" max="14090" width="10.7109375" style="2" customWidth="1"/>
    <col min="14091" max="14336" width="9.140625" style="2"/>
    <col min="14337" max="14337" width="13.85546875" style="2" customWidth="1"/>
    <col min="14338" max="14338" width="8.85546875" style="2" customWidth="1"/>
    <col min="14339" max="14339" width="25.7109375" style="2" customWidth="1"/>
    <col min="14340" max="14340" width="13" style="2" customWidth="1"/>
    <col min="14341" max="14342" width="8.85546875" style="2" customWidth="1"/>
    <col min="14343" max="14343" width="10.42578125" style="2" customWidth="1"/>
    <col min="14344" max="14344" width="11.85546875" style="2" customWidth="1"/>
    <col min="14345" max="14345" width="12.42578125" style="2" customWidth="1"/>
    <col min="14346" max="14346" width="10.7109375" style="2" customWidth="1"/>
    <col min="14347" max="14592" width="9.140625" style="2"/>
    <col min="14593" max="14593" width="13.85546875" style="2" customWidth="1"/>
    <col min="14594" max="14594" width="8.85546875" style="2" customWidth="1"/>
    <col min="14595" max="14595" width="25.7109375" style="2" customWidth="1"/>
    <col min="14596" max="14596" width="13" style="2" customWidth="1"/>
    <col min="14597" max="14598" width="8.85546875" style="2" customWidth="1"/>
    <col min="14599" max="14599" width="10.42578125" style="2" customWidth="1"/>
    <col min="14600" max="14600" width="11.85546875" style="2" customWidth="1"/>
    <col min="14601" max="14601" width="12.42578125" style="2" customWidth="1"/>
    <col min="14602" max="14602" width="10.7109375" style="2" customWidth="1"/>
    <col min="14603" max="14848" width="9.140625" style="2"/>
    <col min="14849" max="14849" width="13.85546875" style="2" customWidth="1"/>
    <col min="14850" max="14850" width="8.85546875" style="2" customWidth="1"/>
    <col min="14851" max="14851" width="25.7109375" style="2" customWidth="1"/>
    <col min="14852" max="14852" width="13" style="2" customWidth="1"/>
    <col min="14853" max="14854" width="8.85546875" style="2" customWidth="1"/>
    <col min="14855" max="14855" width="10.42578125" style="2" customWidth="1"/>
    <col min="14856" max="14856" width="11.85546875" style="2" customWidth="1"/>
    <col min="14857" max="14857" width="12.42578125" style="2" customWidth="1"/>
    <col min="14858" max="14858" width="10.7109375" style="2" customWidth="1"/>
    <col min="14859" max="15104" width="9.140625" style="2"/>
    <col min="15105" max="15105" width="13.85546875" style="2" customWidth="1"/>
    <col min="15106" max="15106" width="8.85546875" style="2" customWidth="1"/>
    <col min="15107" max="15107" width="25.7109375" style="2" customWidth="1"/>
    <col min="15108" max="15108" width="13" style="2" customWidth="1"/>
    <col min="15109" max="15110" width="8.85546875" style="2" customWidth="1"/>
    <col min="15111" max="15111" width="10.42578125" style="2" customWidth="1"/>
    <col min="15112" max="15112" width="11.85546875" style="2" customWidth="1"/>
    <col min="15113" max="15113" width="12.42578125" style="2" customWidth="1"/>
    <col min="15114" max="15114" width="10.7109375" style="2" customWidth="1"/>
    <col min="15115" max="15360" width="9.140625" style="2"/>
    <col min="15361" max="15361" width="13.85546875" style="2" customWidth="1"/>
    <col min="15362" max="15362" width="8.85546875" style="2" customWidth="1"/>
    <col min="15363" max="15363" width="25.7109375" style="2" customWidth="1"/>
    <col min="15364" max="15364" width="13" style="2" customWidth="1"/>
    <col min="15365" max="15366" width="8.85546875" style="2" customWidth="1"/>
    <col min="15367" max="15367" width="10.42578125" style="2" customWidth="1"/>
    <col min="15368" max="15368" width="11.85546875" style="2" customWidth="1"/>
    <col min="15369" max="15369" width="12.42578125" style="2" customWidth="1"/>
    <col min="15370" max="15370" width="10.7109375" style="2" customWidth="1"/>
    <col min="15371" max="15616" width="9.140625" style="2"/>
    <col min="15617" max="15617" width="13.85546875" style="2" customWidth="1"/>
    <col min="15618" max="15618" width="8.85546875" style="2" customWidth="1"/>
    <col min="15619" max="15619" width="25.7109375" style="2" customWidth="1"/>
    <col min="15620" max="15620" width="13" style="2" customWidth="1"/>
    <col min="15621" max="15622" width="8.85546875" style="2" customWidth="1"/>
    <col min="15623" max="15623" width="10.42578125" style="2" customWidth="1"/>
    <col min="15624" max="15624" width="11.85546875" style="2" customWidth="1"/>
    <col min="15625" max="15625" width="12.42578125" style="2" customWidth="1"/>
    <col min="15626" max="15626" width="10.7109375" style="2" customWidth="1"/>
    <col min="15627" max="15872" width="9.140625" style="2"/>
    <col min="15873" max="15873" width="13.85546875" style="2" customWidth="1"/>
    <col min="15874" max="15874" width="8.85546875" style="2" customWidth="1"/>
    <col min="15875" max="15875" width="25.7109375" style="2" customWidth="1"/>
    <col min="15876" max="15876" width="13" style="2" customWidth="1"/>
    <col min="15877" max="15878" width="8.85546875" style="2" customWidth="1"/>
    <col min="15879" max="15879" width="10.42578125" style="2" customWidth="1"/>
    <col min="15880" max="15880" width="11.85546875" style="2" customWidth="1"/>
    <col min="15881" max="15881" width="12.42578125" style="2" customWidth="1"/>
    <col min="15882" max="15882" width="10.7109375" style="2" customWidth="1"/>
    <col min="15883" max="16128" width="9.140625" style="2"/>
    <col min="16129" max="16129" width="13.85546875" style="2" customWidth="1"/>
    <col min="16130" max="16130" width="8.85546875" style="2" customWidth="1"/>
    <col min="16131" max="16131" width="25.7109375" style="2" customWidth="1"/>
    <col min="16132" max="16132" width="13" style="2" customWidth="1"/>
    <col min="16133" max="16134" width="8.85546875" style="2" customWidth="1"/>
    <col min="16135" max="16135" width="10.42578125" style="2" customWidth="1"/>
    <col min="16136" max="16136" width="11.85546875" style="2" customWidth="1"/>
    <col min="16137" max="16137" width="12.42578125" style="2" customWidth="1"/>
    <col min="16138" max="16138" width="10.7109375" style="2" customWidth="1"/>
    <col min="16139" max="16384" width="9.140625" style="2"/>
  </cols>
  <sheetData>
    <row r="1" spans="1:10">
      <c r="A1" s="1"/>
      <c r="B1" s="1"/>
      <c r="G1" s="3"/>
    </row>
    <row r="2" spans="1:10">
      <c r="F2" s="3"/>
      <c r="G2" s="3"/>
      <c r="H2" s="4"/>
      <c r="I2" s="4"/>
      <c r="J2" s="4"/>
    </row>
    <row r="3" spans="1:10">
      <c r="F3" s="590"/>
      <c r="G3" s="590"/>
      <c r="H3" s="4"/>
      <c r="I3" s="4"/>
      <c r="J3" s="4"/>
    </row>
    <row r="4" spans="1:10">
      <c r="A4" s="1"/>
      <c r="B4" s="1"/>
      <c r="C4" s="492" t="s">
        <v>0</v>
      </c>
      <c r="D4" s="492"/>
      <c r="E4" s="492"/>
      <c r="F4" s="492"/>
      <c r="G4" s="492"/>
    </row>
    <row r="5" spans="1:10">
      <c r="A5" s="1"/>
      <c r="B5" s="1"/>
      <c r="E5" s="2" t="s">
        <v>161</v>
      </c>
    </row>
    <row r="6" spans="1:10" ht="80.45" customHeight="1">
      <c r="A6" s="1"/>
      <c r="B6" s="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I6" s="1"/>
    </row>
    <row r="7" spans="1:10" ht="33.6" customHeight="1">
      <c r="A7" s="1"/>
      <c r="B7" s="1"/>
      <c r="C7" s="6" t="s">
        <v>6</v>
      </c>
      <c r="D7" s="7">
        <f>G25</f>
        <v>3</v>
      </c>
      <c r="E7" s="7">
        <f>J25</f>
        <v>27</v>
      </c>
      <c r="F7" s="7">
        <f>H25</f>
        <v>6</v>
      </c>
      <c r="G7" s="7">
        <f>I25</f>
        <v>0</v>
      </c>
      <c r="I7" s="1"/>
    </row>
    <row r="8" spans="1:10" ht="31.9" customHeight="1">
      <c r="A8" s="1"/>
      <c r="B8" s="1"/>
      <c r="C8" s="6" t="s">
        <v>7</v>
      </c>
      <c r="D8" s="7">
        <f>G36</f>
        <v>3</v>
      </c>
      <c r="E8" s="7">
        <f>J36</f>
        <v>40</v>
      </c>
      <c r="F8" s="7">
        <f>H36</f>
        <v>12</v>
      </c>
      <c r="G8" s="8">
        <v>0</v>
      </c>
      <c r="I8" s="1"/>
    </row>
    <row r="9" spans="1:10" ht="28.15" customHeight="1">
      <c r="C9" s="6" t="s">
        <v>8</v>
      </c>
      <c r="D9" s="7">
        <v>0</v>
      </c>
      <c r="E9" s="7">
        <v>0</v>
      </c>
      <c r="F9" s="7">
        <v>0</v>
      </c>
      <c r="G9" s="8">
        <v>0</v>
      </c>
    </row>
    <row r="10" spans="1:10" ht="25.15" customHeight="1">
      <c r="C10" s="6" t="s">
        <v>9</v>
      </c>
      <c r="D10" s="7">
        <v>0</v>
      </c>
      <c r="E10" s="7">
        <v>0</v>
      </c>
      <c r="F10" s="7">
        <v>0</v>
      </c>
      <c r="G10" s="8">
        <v>0</v>
      </c>
    </row>
    <row r="11" spans="1:10" ht="32.450000000000003" customHeight="1">
      <c r="C11" s="6" t="s">
        <v>10</v>
      </c>
      <c r="D11" s="7">
        <f>G45</f>
        <v>1</v>
      </c>
      <c r="E11" s="7">
        <f>J45</f>
        <v>2</v>
      </c>
      <c r="F11" s="7">
        <f>H45</f>
        <v>1</v>
      </c>
      <c r="G11" s="8">
        <v>0</v>
      </c>
    </row>
    <row r="12" spans="1:10" ht="15.75">
      <c r="C12" s="5" t="s">
        <v>11</v>
      </c>
      <c r="D12" s="9">
        <f>SUM(D7:D11)</f>
        <v>7</v>
      </c>
      <c r="E12" s="9">
        <f>SUM(E7:E11)</f>
        <v>69</v>
      </c>
      <c r="F12" s="9">
        <f>SUM(F7:F11)</f>
        <v>19</v>
      </c>
      <c r="G12" s="5">
        <f>SUM(G7:G11)</f>
        <v>0</v>
      </c>
    </row>
    <row r="13" spans="1:10" ht="15.75">
      <c r="A13" s="10"/>
      <c r="B13" s="10"/>
      <c r="C13" s="11"/>
      <c r="D13" s="12"/>
      <c r="F13" s="13"/>
      <c r="G13" s="11"/>
      <c r="H13" s="10"/>
    </row>
    <row r="14" spans="1:10">
      <c r="E14" s="14"/>
      <c r="F14" s="14"/>
    </row>
    <row r="16" spans="1:10" ht="33.75">
      <c r="A16" s="460" t="s">
        <v>12</v>
      </c>
      <c r="B16" s="460" t="s">
        <v>13</v>
      </c>
      <c r="C16" s="460" t="s">
        <v>14</v>
      </c>
      <c r="D16" s="460" t="s">
        <v>15</v>
      </c>
      <c r="E16" s="460" t="s">
        <v>16</v>
      </c>
      <c r="F16" s="460" t="s">
        <v>17</v>
      </c>
      <c r="G16" s="460" t="s">
        <v>18</v>
      </c>
      <c r="H16" s="15" t="s">
        <v>19</v>
      </c>
      <c r="I16" s="460" t="s">
        <v>20</v>
      </c>
      <c r="J16" s="16" t="s">
        <v>21</v>
      </c>
    </row>
    <row r="17" spans="1:11">
      <c r="A17" s="461"/>
      <c r="B17" s="461"/>
      <c r="C17" s="461"/>
      <c r="D17" s="461"/>
      <c r="E17" s="461"/>
      <c r="F17" s="461"/>
      <c r="G17" s="461"/>
      <c r="H17" s="17" t="s">
        <v>22</v>
      </c>
      <c r="I17" s="461"/>
      <c r="J17" s="17" t="s">
        <v>22</v>
      </c>
    </row>
    <row r="18" spans="1:11">
      <c r="A18" s="462" t="s">
        <v>23</v>
      </c>
      <c r="B18" s="463"/>
      <c r="C18" s="463"/>
      <c r="D18" s="463"/>
      <c r="E18" s="463"/>
      <c r="F18" s="463"/>
      <c r="G18" s="463"/>
      <c r="H18" s="463"/>
      <c r="I18" s="463"/>
      <c r="J18" s="464"/>
    </row>
    <row r="19" spans="1:11" ht="13.15" hidden="1" customHeight="1">
      <c r="A19" s="18" t="s">
        <v>24</v>
      </c>
      <c r="B19" s="19">
        <v>1</v>
      </c>
      <c r="C19" s="20" t="s">
        <v>25</v>
      </c>
      <c r="D19" s="21">
        <v>1</v>
      </c>
      <c r="E19" s="21">
        <v>68</v>
      </c>
      <c r="F19" s="22">
        <v>2</v>
      </c>
      <c r="G19" s="23">
        <v>0</v>
      </c>
      <c r="H19" s="24">
        <v>0</v>
      </c>
      <c r="I19" s="22">
        <v>0</v>
      </c>
      <c r="J19" s="25"/>
    </row>
    <row r="20" spans="1:11" hidden="1">
      <c r="A20" s="26"/>
      <c r="B20" s="27"/>
      <c r="C20" s="27"/>
      <c r="D20" s="28"/>
      <c r="E20" s="29"/>
      <c r="F20" s="30" t="s">
        <v>26</v>
      </c>
      <c r="G20" s="31">
        <f>SUM(G19:G19)</f>
        <v>0</v>
      </c>
      <c r="H20" s="32">
        <f>SUM(H19:H19)</f>
        <v>0</v>
      </c>
      <c r="I20" s="33">
        <f>SUM(I19:I19)</f>
        <v>0</v>
      </c>
      <c r="J20" s="34">
        <f>SUM(J19:J19)</f>
        <v>0</v>
      </c>
    </row>
    <row r="21" spans="1:11">
      <c r="A21" s="591" t="s">
        <v>27</v>
      </c>
      <c r="B21" s="488">
        <v>2</v>
      </c>
      <c r="C21" s="595" t="s">
        <v>28</v>
      </c>
      <c r="D21" s="35">
        <v>1</v>
      </c>
      <c r="E21" s="35">
        <v>68</v>
      </c>
      <c r="F21" s="36">
        <v>2</v>
      </c>
      <c r="G21" s="37">
        <v>1</v>
      </c>
      <c r="H21" s="37">
        <f>F21*G21</f>
        <v>2</v>
      </c>
      <c r="I21" s="38"/>
      <c r="J21" s="36">
        <v>7</v>
      </c>
      <c r="K21" s="2" t="s">
        <v>29</v>
      </c>
    </row>
    <row r="22" spans="1:11">
      <c r="A22" s="592"/>
      <c r="B22" s="473"/>
      <c r="C22" s="595"/>
      <c r="D22" s="39">
        <v>2</v>
      </c>
      <c r="E22" s="39">
        <v>68</v>
      </c>
      <c r="F22" s="40">
        <v>2</v>
      </c>
      <c r="G22" s="41">
        <v>1</v>
      </c>
      <c r="H22" s="41">
        <f>F22*G22</f>
        <v>2</v>
      </c>
      <c r="I22" s="42"/>
      <c r="J22" s="40">
        <v>11</v>
      </c>
      <c r="K22" s="2" t="s">
        <v>30</v>
      </c>
    </row>
    <row r="23" spans="1:11">
      <c r="A23" s="593"/>
      <c r="B23" s="594"/>
      <c r="C23" s="595"/>
      <c r="D23" s="43">
        <v>2</v>
      </c>
      <c r="E23" s="43">
        <v>68</v>
      </c>
      <c r="F23" s="44">
        <v>2</v>
      </c>
      <c r="G23" s="45">
        <v>1</v>
      </c>
      <c r="H23" s="45">
        <v>2</v>
      </c>
      <c r="I23" s="46"/>
      <c r="J23" s="44">
        <v>9</v>
      </c>
      <c r="K23" s="2" t="s">
        <v>31</v>
      </c>
    </row>
    <row r="24" spans="1:11">
      <c r="A24" s="26"/>
      <c r="B24" s="47"/>
      <c r="C24" s="47"/>
      <c r="D24" s="28"/>
      <c r="E24" s="29"/>
      <c r="F24" s="30" t="s">
        <v>26</v>
      </c>
      <c r="G24" s="32">
        <f>SUM(G21:G23)</f>
        <v>3</v>
      </c>
      <c r="H24" s="32">
        <f>SUM(H21:H23)</f>
        <v>6</v>
      </c>
      <c r="I24" s="48">
        <f>SUM(I21:I23)</f>
        <v>0</v>
      </c>
      <c r="J24" s="49">
        <f>SUM(J21:J23)</f>
        <v>27</v>
      </c>
    </row>
    <row r="25" spans="1:11">
      <c r="A25" s="513" t="s">
        <v>32</v>
      </c>
      <c r="B25" s="514"/>
      <c r="C25" s="514"/>
      <c r="D25" s="514"/>
      <c r="E25" s="514"/>
      <c r="F25" s="545"/>
      <c r="G25" s="50">
        <f>G20+G24</f>
        <v>3</v>
      </c>
      <c r="H25" s="50">
        <f>H20+H24</f>
        <v>6</v>
      </c>
      <c r="I25" s="51">
        <f>I20+I24</f>
        <v>0</v>
      </c>
      <c r="J25" s="50">
        <f>J20+J24</f>
        <v>27</v>
      </c>
    </row>
    <row r="26" spans="1:11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 ht="26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33.75">
      <c r="A29" s="460" t="s">
        <v>12</v>
      </c>
      <c r="B29" s="460" t="s">
        <v>33</v>
      </c>
      <c r="C29" s="460" t="s">
        <v>14</v>
      </c>
      <c r="D29" s="460" t="s">
        <v>15</v>
      </c>
      <c r="E29" s="460" t="s">
        <v>16</v>
      </c>
      <c r="F29" s="460" t="s">
        <v>17</v>
      </c>
      <c r="G29" s="460" t="s">
        <v>18</v>
      </c>
      <c r="H29" s="53" t="s">
        <v>19</v>
      </c>
      <c r="I29" s="460" t="s">
        <v>34</v>
      </c>
      <c r="J29" s="16" t="s">
        <v>21</v>
      </c>
    </row>
    <row r="30" spans="1:11">
      <c r="A30" s="516"/>
      <c r="B30" s="516"/>
      <c r="C30" s="516"/>
      <c r="D30" s="516"/>
      <c r="E30" s="516"/>
      <c r="F30" s="516"/>
      <c r="G30" s="516"/>
      <c r="H30" s="54" t="s">
        <v>22</v>
      </c>
      <c r="I30" s="516"/>
      <c r="J30" s="54" t="s">
        <v>22</v>
      </c>
    </row>
    <row r="31" spans="1:11">
      <c r="A31" s="524" t="s">
        <v>35</v>
      </c>
      <c r="B31" s="524"/>
      <c r="C31" s="524"/>
      <c r="D31" s="524"/>
      <c r="E31" s="524"/>
      <c r="F31" s="524"/>
      <c r="G31" s="524"/>
      <c r="H31" s="524"/>
      <c r="I31" s="524"/>
      <c r="J31" s="524"/>
    </row>
    <row r="32" spans="1:11" ht="13.15" customHeight="1">
      <c r="A32" s="596" t="s">
        <v>36</v>
      </c>
      <c r="B32" s="455">
        <v>3</v>
      </c>
      <c r="C32" s="455" t="s">
        <v>37</v>
      </c>
      <c r="D32" s="55">
        <v>1</v>
      </c>
      <c r="E32" s="55">
        <v>136</v>
      </c>
      <c r="F32" s="55">
        <v>4</v>
      </c>
      <c r="G32" s="56">
        <v>1</v>
      </c>
      <c r="H32" s="56">
        <v>4</v>
      </c>
      <c r="I32" s="57"/>
      <c r="J32" s="55">
        <v>14</v>
      </c>
      <c r="K32" s="2" t="s">
        <v>29</v>
      </c>
    </row>
    <row r="33" spans="1:11">
      <c r="A33" s="597"/>
      <c r="B33" s="456"/>
      <c r="C33" s="456"/>
      <c r="D33" s="58">
        <v>2</v>
      </c>
      <c r="E33" s="58">
        <v>136</v>
      </c>
      <c r="F33" s="58">
        <v>4</v>
      </c>
      <c r="G33" s="59">
        <v>1</v>
      </c>
      <c r="H33" s="59">
        <f>F33*G33</f>
        <v>4</v>
      </c>
      <c r="I33" s="60"/>
      <c r="J33" s="58">
        <v>13</v>
      </c>
      <c r="K33" s="2" t="s">
        <v>30</v>
      </c>
    </row>
    <row r="34" spans="1:11">
      <c r="A34" s="598"/>
      <c r="B34" s="457"/>
      <c r="C34" s="457"/>
      <c r="D34" s="61">
        <v>3</v>
      </c>
      <c r="E34" s="61">
        <v>136</v>
      </c>
      <c r="F34" s="61">
        <v>4</v>
      </c>
      <c r="G34" s="62">
        <v>1</v>
      </c>
      <c r="H34" s="62">
        <v>4</v>
      </c>
      <c r="I34" s="63"/>
      <c r="J34" s="61">
        <v>13</v>
      </c>
      <c r="K34" s="2" t="s">
        <v>31</v>
      </c>
    </row>
    <row r="35" spans="1:11">
      <c r="A35" s="26"/>
      <c r="B35" s="26"/>
      <c r="C35" s="27"/>
      <c r="D35" s="28"/>
      <c r="E35" s="29"/>
      <c r="F35" s="30" t="s">
        <v>26</v>
      </c>
      <c r="G35" s="31">
        <f>SUM(G32:G34)</f>
        <v>3</v>
      </c>
      <c r="H35" s="32">
        <f>SUM(H32:H34)</f>
        <v>12</v>
      </c>
      <c r="I35" s="48">
        <f>SUM(I29:I33)</f>
        <v>0</v>
      </c>
      <c r="J35" s="49">
        <f>SUM(J32:J34)</f>
        <v>40</v>
      </c>
    </row>
    <row r="36" spans="1:11">
      <c r="A36" s="513" t="s">
        <v>32</v>
      </c>
      <c r="B36" s="514"/>
      <c r="C36" s="514"/>
      <c r="D36" s="514"/>
      <c r="E36" s="514"/>
      <c r="F36" s="545"/>
      <c r="G36" s="64">
        <f>G35</f>
        <v>3</v>
      </c>
      <c r="H36" s="64">
        <f>H35</f>
        <v>12</v>
      </c>
      <c r="I36" s="65">
        <v>0</v>
      </c>
      <c r="J36" s="66">
        <f>J35</f>
        <v>40</v>
      </c>
    </row>
    <row r="37" spans="1:1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1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1" ht="33.75">
      <c r="A40" s="460" t="s">
        <v>12</v>
      </c>
      <c r="B40" s="460" t="s">
        <v>33</v>
      </c>
      <c r="C40" s="460" t="s">
        <v>14</v>
      </c>
      <c r="D40" s="460" t="s">
        <v>15</v>
      </c>
      <c r="E40" s="460" t="s">
        <v>16</v>
      </c>
      <c r="F40" s="460" t="s">
        <v>17</v>
      </c>
      <c r="G40" s="460" t="s">
        <v>18</v>
      </c>
      <c r="H40" s="53" t="s">
        <v>19</v>
      </c>
      <c r="I40" s="460" t="s">
        <v>34</v>
      </c>
      <c r="J40" s="16" t="s">
        <v>21</v>
      </c>
    </row>
    <row r="41" spans="1:11">
      <c r="A41" s="516"/>
      <c r="B41" s="516"/>
      <c r="C41" s="516"/>
      <c r="D41" s="516"/>
      <c r="E41" s="516"/>
      <c r="F41" s="516"/>
      <c r="G41" s="516"/>
      <c r="H41" s="67" t="s">
        <v>22</v>
      </c>
      <c r="I41" s="516"/>
      <c r="J41" s="67" t="s">
        <v>22</v>
      </c>
    </row>
    <row r="42" spans="1:11">
      <c r="A42" s="524" t="s">
        <v>35</v>
      </c>
      <c r="B42" s="524"/>
      <c r="C42" s="524"/>
      <c r="D42" s="524"/>
      <c r="E42" s="524"/>
      <c r="F42" s="524"/>
      <c r="G42" s="524"/>
      <c r="H42" s="524"/>
      <c r="I42" s="524"/>
      <c r="J42" s="524"/>
    </row>
    <row r="43" spans="1:11" ht="35.25" customHeight="1">
      <c r="A43" s="68" t="s">
        <v>39</v>
      </c>
      <c r="B43" s="69">
        <v>1</v>
      </c>
      <c r="C43" s="69" t="s">
        <v>40</v>
      </c>
      <c r="D43" s="55">
        <v>1</v>
      </c>
      <c r="E43" s="55">
        <v>34</v>
      </c>
      <c r="F43" s="55">
        <v>1</v>
      </c>
      <c r="G43" s="56">
        <v>1</v>
      </c>
      <c r="H43" s="56">
        <v>1</v>
      </c>
      <c r="I43" s="57"/>
      <c r="J43" s="55">
        <v>2</v>
      </c>
      <c r="K43" s="2" t="s">
        <v>29</v>
      </c>
    </row>
    <row r="44" spans="1:11">
      <c r="A44" s="26"/>
      <c r="B44" s="26"/>
      <c r="C44" s="27"/>
      <c r="D44" s="28"/>
      <c r="E44" s="29"/>
      <c r="F44" s="30" t="s">
        <v>26</v>
      </c>
      <c r="G44" s="31">
        <f>SUM(G43:G43)</f>
        <v>1</v>
      </c>
      <c r="H44" s="32">
        <f>SUM(H43:H43)</f>
        <v>1</v>
      </c>
      <c r="I44" s="48">
        <f>SUM(I40:I43)</f>
        <v>0</v>
      </c>
      <c r="J44" s="49">
        <f>SUM(J43:J43)</f>
        <v>2</v>
      </c>
    </row>
    <row r="45" spans="1:11">
      <c r="A45" s="513" t="s">
        <v>32</v>
      </c>
      <c r="B45" s="514"/>
      <c r="C45" s="514"/>
      <c r="D45" s="514"/>
      <c r="E45" s="514"/>
      <c r="F45" s="545"/>
      <c r="G45" s="64">
        <f>G44</f>
        <v>1</v>
      </c>
      <c r="H45" s="64">
        <f>H44</f>
        <v>1</v>
      </c>
      <c r="I45" s="65">
        <v>0</v>
      </c>
      <c r="J45" s="66">
        <f>J44</f>
        <v>2</v>
      </c>
    </row>
    <row r="46" spans="1:11">
      <c r="A46" s="513" t="s">
        <v>38</v>
      </c>
      <c r="B46" s="514"/>
      <c r="C46" s="514"/>
      <c r="D46" s="514"/>
      <c r="E46" s="514"/>
      <c r="F46" s="545"/>
      <c r="G46" s="50">
        <f>G25+G36</f>
        <v>6</v>
      </c>
      <c r="H46" s="50">
        <f>H25+H36</f>
        <v>18</v>
      </c>
      <c r="I46" s="50">
        <v>0</v>
      </c>
      <c r="J46" s="50">
        <f>J25+J36+J45</f>
        <v>69</v>
      </c>
    </row>
    <row r="47" spans="1:11">
      <c r="J47" s="2">
        <v>0</v>
      </c>
    </row>
  </sheetData>
  <mergeCells count="39">
    <mergeCell ref="A42:J42"/>
    <mergeCell ref="G40:G41"/>
    <mergeCell ref="I40:I41"/>
    <mergeCell ref="B40:B41"/>
    <mergeCell ref="C40:C41"/>
    <mergeCell ref="D40:D41"/>
    <mergeCell ref="E40:E41"/>
    <mergeCell ref="F40:F41"/>
    <mergeCell ref="A36:F36"/>
    <mergeCell ref="A46:F46"/>
    <mergeCell ref="G29:G30"/>
    <mergeCell ref="I29:I30"/>
    <mergeCell ref="A31:J31"/>
    <mergeCell ref="A32:A34"/>
    <mergeCell ref="B32:B34"/>
    <mergeCell ref="C32:C34"/>
    <mergeCell ref="A29:A30"/>
    <mergeCell ref="B29:B30"/>
    <mergeCell ref="C29:C30"/>
    <mergeCell ref="D29:D30"/>
    <mergeCell ref="E29:E30"/>
    <mergeCell ref="F29:F30"/>
    <mergeCell ref="A45:F45"/>
    <mergeCell ref="A40:A41"/>
    <mergeCell ref="I16:I17"/>
    <mergeCell ref="A18:J18"/>
    <mergeCell ref="A21:A23"/>
    <mergeCell ref="B21:B23"/>
    <mergeCell ref="C21:C23"/>
    <mergeCell ref="A25:F25"/>
    <mergeCell ref="F3:G3"/>
    <mergeCell ref="C4:G4"/>
    <mergeCell ref="A16:A17"/>
    <mergeCell ref="B16:B17"/>
    <mergeCell ref="C16:C17"/>
    <mergeCell ref="D16:D17"/>
    <mergeCell ref="E16:E17"/>
    <mergeCell ref="F16:F17"/>
    <mergeCell ref="G16:G17"/>
  </mergeCell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МЗ</vt:lpstr>
      <vt:lpstr>ПФДО</vt:lpstr>
      <vt:lpstr>платные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2021-12-13T16:23:13Z</dcterms:modified>
</cp:coreProperties>
</file>